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27" activeTab="0"/>
  </bookViews>
  <sheets>
    <sheet name="Андрусенко" sheetId="1" r:id="rId1"/>
    <sheet name="Чикал" sheetId="2" r:id="rId2"/>
    <sheet name="Восковцова" sheetId="3" r:id="rId3"/>
  </sheets>
  <definedNames>
    <definedName name="_xlnm.Print_Area" localSheetId="0">'Андрусенко'!$A$1:$AB$64</definedName>
    <definedName name="_xlnm.Print_Area" localSheetId="2">'Восковцова'!$A$1:$AC$112</definedName>
    <definedName name="_xlnm.Print_Area" localSheetId="1">'Чикал'!$A$1:$AC$76</definedName>
  </definedNames>
  <calcPr fullCalcOnLoad="1"/>
</workbook>
</file>

<file path=xl/sharedStrings.xml><?xml version="1.0" encoding="utf-8"?>
<sst xmlns="http://schemas.openxmlformats.org/spreadsheetml/2006/main" count="484" uniqueCount="77">
  <si>
    <t>Сводная ведомость успеваемости и посещаемости</t>
  </si>
  <si>
    <t>учатся на</t>
  </si>
  <si>
    <t>кач. обуч, %</t>
  </si>
  <si>
    <t>общ. усп, %</t>
  </si>
  <si>
    <t>выдано чел/час</t>
  </si>
  <si>
    <t>посещаемость</t>
  </si>
  <si>
    <t>посещаемость, %</t>
  </si>
  <si>
    <t>проп на 1 чел.</t>
  </si>
  <si>
    <t>прибыло</t>
  </si>
  <si>
    <t>убыло</t>
  </si>
  <si>
    <t>нарушения дисц.</t>
  </si>
  <si>
    <t>всего проп. ч.</t>
  </si>
  <si>
    <t>н/ув.</t>
  </si>
  <si>
    <t>ув.</t>
  </si>
  <si>
    <t>Итого</t>
  </si>
  <si>
    <t>%</t>
  </si>
  <si>
    <t>"5" и "4"</t>
  </si>
  <si>
    <t>"5"</t>
  </si>
  <si>
    <t>"4"</t>
  </si>
  <si>
    <t>"4" и "3"</t>
  </si>
  <si>
    <t>ЗИО</t>
  </si>
  <si>
    <t>ПИ</t>
  </si>
  <si>
    <t>Курс/
группа</t>
  </si>
  <si>
    <t>неат-тесто-вано</t>
  </si>
  <si>
    <t>ат-тесто-вано</t>
  </si>
  <si>
    <t>кол-во
 уч-ся</t>
  </si>
  <si>
    <t>часы</t>
  </si>
  <si>
    <t>специальности  21.02.05 Земельно-имущественные отношения</t>
  </si>
  <si>
    <t xml:space="preserve">Зав. отделением по специальностям: </t>
  </si>
  <si>
    <t>________________________    Д.Л. Андрусенко</t>
  </si>
  <si>
    <t>ТО и РД</t>
  </si>
  <si>
    <t>специальность 23.02.07 Техническое обслуживание и ремонт двигателей, систем и агрегатов автомобилей</t>
  </si>
  <si>
    <t>ИСиП</t>
  </si>
  <si>
    <t>1219к</t>
  </si>
  <si>
    <t>449к</t>
  </si>
  <si>
    <t>09.02.05 Прикладная информатика (по отраслям)</t>
  </si>
  <si>
    <t>09.02.07 Информационные системы и программирование</t>
  </si>
  <si>
    <t>1217к</t>
  </si>
  <si>
    <t>1221к</t>
  </si>
  <si>
    <t>1229к</t>
  </si>
  <si>
    <t>1235к</t>
  </si>
  <si>
    <t>1237к</t>
  </si>
  <si>
    <t>40.02.01 Право и организация (по отраслям)</t>
  </si>
  <si>
    <t>615к</t>
  </si>
  <si>
    <t>619к</t>
  </si>
  <si>
    <t>623к</t>
  </si>
  <si>
    <t>629к</t>
  </si>
  <si>
    <t>634к</t>
  </si>
  <si>
    <t>639к</t>
  </si>
  <si>
    <t>38.02.01 Экономика и бухгалтерский учет (по отраслям)</t>
  </si>
  <si>
    <t>________________________    Ю.Н.Восковцова</t>
  </si>
  <si>
    <t xml:space="preserve"> </t>
  </si>
  <si>
    <t>ПСО</t>
  </si>
  <si>
    <t>БУХ</t>
  </si>
  <si>
    <t xml:space="preserve">за 1 семестр 2023-2024 уч.года </t>
  </si>
  <si>
    <t>Посещаемость, %</t>
  </si>
  <si>
    <t xml:space="preserve">за I семестр 2023-2024 учебного года </t>
  </si>
  <si>
    <t>специальность 35.02.05 Агрономия</t>
  </si>
  <si>
    <t>специальность 35.02.16 Эксплуатация и ремонт с/х техники и оборудования</t>
  </si>
  <si>
    <t>1113к</t>
  </si>
  <si>
    <t>1133</t>
  </si>
  <si>
    <t>149к</t>
  </si>
  <si>
    <t>специальность 35.02.08 Электротехнические системы в АПК</t>
  </si>
  <si>
    <t>Сводная ведомость успеваемости и посещаемости  по специальностям</t>
  </si>
  <si>
    <t>ЭиРСТиО</t>
  </si>
  <si>
    <t>ЭСвАПК</t>
  </si>
  <si>
    <t>Агрономия</t>
  </si>
  <si>
    <t>________________________    С.В.Чикал</t>
  </si>
  <si>
    <t>08.02.08 Монтаж и эксплуатация оборудования и систем газоснабжения</t>
  </si>
  <si>
    <t>915к</t>
  </si>
  <si>
    <t>943к</t>
  </si>
  <si>
    <t>21.02.19 Землеустройство</t>
  </si>
  <si>
    <t>1029к</t>
  </si>
  <si>
    <t>1037</t>
  </si>
  <si>
    <t>1031к</t>
  </si>
  <si>
    <t>МЭОиСГ</t>
  </si>
  <si>
    <t>Зем-во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</si>
</sst>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#,##0.00_р_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[$-FC19]d\ mmmm\ yyyy\ &quot;г.&quot;"/>
  </numFmts>
  <fonts count="44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2"/>
      <name val="Times New Roman"/>
      <family val="1"/>
    </font>
    <font>
      <b/>
      <i/>
      <sz val="14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6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90" zoomScaleNormal="80" zoomScaleSheetLayoutView="90" zoomScalePageLayoutView="0" workbookViewId="0" topLeftCell="A1">
      <selection activeCell="O61" sqref="O61"/>
    </sheetView>
  </sheetViews>
  <sheetFormatPr defaultColWidth="9.00390625" defaultRowHeight="12.75"/>
  <cols>
    <col min="19" max="19" width="11.25390625" style="0" bestFit="1" customWidth="1"/>
    <col min="20" max="20" width="12.625" style="0" bestFit="1" customWidth="1"/>
    <col min="24" max="24" width="12.125" style="0" customWidth="1"/>
    <col min="26" max="26" width="10.25390625" style="0" customWidth="1"/>
    <col min="27" max="27" width="10.875" style="0" customWidth="1"/>
  </cols>
  <sheetData>
    <row r="1" spans="1:28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23.25" customHeight="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23.25" customHeight="1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24" customHeight="1">
      <c r="A4" s="66" t="s">
        <v>22</v>
      </c>
      <c r="B4" s="66" t="s">
        <v>25</v>
      </c>
      <c r="C4" s="66" t="s">
        <v>24</v>
      </c>
      <c r="D4" s="66" t="s">
        <v>23</v>
      </c>
      <c r="E4" s="71" t="s">
        <v>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66" t="s">
        <v>2</v>
      </c>
      <c r="R4" s="66" t="s">
        <v>3</v>
      </c>
      <c r="S4" s="66" t="s">
        <v>26</v>
      </c>
      <c r="T4" s="66" t="s">
        <v>4</v>
      </c>
      <c r="U4" s="71" t="s">
        <v>5</v>
      </c>
      <c r="V4" s="72"/>
      <c r="W4" s="73"/>
      <c r="X4" s="66" t="s">
        <v>6</v>
      </c>
      <c r="Y4" s="66" t="s">
        <v>7</v>
      </c>
      <c r="Z4" s="66" t="s">
        <v>8</v>
      </c>
      <c r="AA4" s="66" t="s">
        <v>9</v>
      </c>
      <c r="AB4" s="66" t="s">
        <v>10</v>
      </c>
    </row>
    <row r="5" spans="1:28" ht="30">
      <c r="A5" s="67"/>
      <c r="B5" s="67"/>
      <c r="C5" s="67"/>
      <c r="D5" s="67"/>
      <c r="E5" s="3" t="s">
        <v>17</v>
      </c>
      <c r="F5" s="3" t="s">
        <v>15</v>
      </c>
      <c r="G5" s="3" t="s">
        <v>16</v>
      </c>
      <c r="H5" s="3" t="s">
        <v>15</v>
      </c>
      <c r="I5" s="3" t="s">
        <v>18</v>
      </c>
      <c r="J5" s="3" t="s">
        <v>15</v>
      </c>
      <c r="K5" s="3" t="s">
        <v>19</v>
      </c>
      <c r="L5" s="3" t="s">
        <v>15</v>
      </c>
      <c r="M5" s="3">
        <v>3</v>
      </c>
      <c r="N5" s="3" t="s">
        <v>15</v>
      </c>
      <c r="O5" s="3">
        <v>2</v>
      </c>
      <c r="P5" s="3" t="s">
        <v>15</v>
      </c>
      <c r="Q5" s="67"/>
      <c r="R5" s="67"/>
      <c r="S5" s="67"/>
      <c r="T5" s="67"/>
      <c r="U5" s="3" t="s">
        <v>11</v>
      </c>
      <c r="V5" s="3" t="s">
        <v>12</v>
      </c>
      <c r="W5" s="3" t="s">
        <v>13</v>
      </c>
      <c r="X5" s="67"/>
      <c r="Y5" s="67"/>
      <c r="Z5" s="67"/>
      <c r="AA5" s="67"/>
      <c r="AB5" s="67"/>
    </row>
    <row r="6" spans="1:28" s="26" customFormat="1" ht="21.75" customHeight="1">
      <c r="A6" s="4" t="s">
        <v>69</v>
      </c>
      <c r="B6" s="4">
        <v>25</v>
      </c>
      <c r="C6" s="4">
        <f>(B6-D6)</f>
        <v>25</v>
      </c>
      <c r="D6" s="3">
        <v>0</v>
      </c>
      <c r="E6" s="3">
        <v>0</v>
      </c>
      <c r="F6" s="59">
        <f aca="true" t="shared" si="0" ref="F6:F11">E6/C6*100</f>
        <v>0</v>
      </c>
      <c r="G6" s="3">
        <v>9</v>
      </c>
      <c r="H6" s="59">
        <f aca="true" t="shared" si="1" ref="H6:H11">G6/C6*100</f>
        <v>36</v>
      </c>
      <c r="I6" s="3">
        <v>1</v>
      </c>
      <c r="J6" s="59">
        <f aca="true" t="shared" si="2" ref="J6:J11">I6/C6*100</f>
        <v>4</v>
      </c>
      <c r="K6" s="3">
        <v>15</v>
      </c>
      <c r="L6" s="59">
        <f aca="true" t="shared" si="3" ref="L6:L11">K6/C6*100</f>
        <v>60</v>
      </c>
      <c r="M6" s="3">
        <v>0</v>
      </c>
      <c r="N6" s="59">
        <f aca="true" t="shared" si="4" ref="N6:N11">M6/C6*100</f>
        <v>0</v>
      </c>
      <c r="O6" s="3">
        <v>0</v>
      </c>
      <c r="P6" s="59">
        <f aca="true" t="shared" si="5" ref="P6:P11">O6/C6*100</f>
        <v>0</v>
      </c>
      <c r="Q6" s="59">
        <f aca="true" t="shared" si="6" ref="Q6:Q11">SUM(E6,G6,I6)/C6*100</f>
        <v>40</v>
      </c>
      <c r="R6" s="59">
        <f aca="true" t="shared" si="7" ref="R6:R11">SUM(E6,G6,I6,K6,M6)/C6*100</f>
        <v>100</v>
      </c>
      <c r="S6" s="3">
        <v>576</v>
      </c>
      <c r="T6" s="3">
        <f>B6*S6</f>
        <v>14400</v>
      </c>
      <c r="U6" s="3">
        <v>1354</v>
      </c>
      <c r="V6" s="3">
        <v>34</v>
      </c>
      <c r="W6" s="3">
        <f>SUM(U6-V6)</f>
        <v>1320</v>
      </c>
      <c r="X6" s="59">
        <f aca="true" t="shared" si="8" ref="X6:X11">(T6-V6)/T6*100</f>
        <v>99.76388888888889</v>
      </c>
      <c r="Y6" s="59">
        <f>V6/B6</f>
        <v>1.36</v>
      </c>
      <c r="Z6" s="3"/>
      <c r="AA6" s="3"/>
      <c r="AB6" s="3"/>
    </row>
    <row r="7" spans="1:28" s="26" customFormat="1" ht="21.75" customHeight="1">
      <c r="A7" s="4">
        <v>929</v>
      </c>
      <c r="B7" s="4">
        <v>24</v>
      </c>
      <c r="C7" s="4">
        <f>(B7-D7)</f>
        <v>24</v>
      </c>
      <c r="D7" s="3">
        <v>0</v>
      </c>
      <c r="E7" s="3">
        <v>3</v>
      </c>
      <c r="F7" s="59">
        <f t="shared" si="0"/>
        <v>12.5</v>
      </c>
      <c r="G7" s="3">
        <v>10</v>
      </c>
      <c r="H7" s="59">
        <f t="shared" si="1"/>
        <v>41.66666666666667</v>
      </c>
      <c r="I7" s="3">
        <v>0</v>
      </c>
      <c r="J7" s="59">
        <f t="shared" si="2"/>
        <v>0</v>
      </c>
      <c r="K7" s="3">
        <v>11</v>
      </c>
      <c r="L7" s="59">
        <f t="shared" si="3"/>
        <v>45.83333333333333</v>
      </c>
      <c r="M7" s="3">
        <v>0</v>
      </c>
      <c r="N7" s="59">
        <f t="shared" si="4"/>
        <v>0</v>
      </c>
      <c r="O7" s="3">
        <v>0</v>
      </c>
      <c r="P7" s="59">
        <f t="shared" si="5"/>
        <v>0</v>
      </c>
      <c r="Q7" s="59">
        <f t="shared" si="6"/>
        <v>54.166666666666664</v>
      </c>
      <c r="R7" s="59">
        <f>SUM(E7,G7,I7,K7,M7)/C7*100</f>
        <v>100</v>
      </c>
      <c r="S7" s="3">
        <v>576</v>
      </c>
      <c r="T7" s="3">
        <f>B7*S7</f>
        <v>13824</v>
      </c>
      <c r="U7" s="3">
        <v>1335</v>
      </c>
      <c r="V7" s="3">
        <v>0</v>
      </c>
      <c r="W7" s="3">
        <f>SUM(U7-V7)</f>
        <v>1335</v>
      </c>
      <c r="X7" s="59">
        <f t="shared" si="8"/>
        <v>100</v>
      </c>
      <c r="Y7" s="59">
        <f>V7/B7</f>
        <v>0</v>
      </c>
      <c r="Z7" s="3">
        <v>1</v>
      </c>
      <c r="AA7" s="3">
        <v>1</v>
      </c>
      <c r="AB7" s="3"/>
    </row>
    <row r="8" spans="1:28" s="26" customFormat="1" ht="21.75" customHeight="1">
      <c r="A8" s="4">
        <v>937</v>
      </c>
      <c r="B8" s="4">
        <v>24</v>
      </c>
      <c r="C8" s="4">
        <f>(B8-D8)</f>
        <v>24</v>
      </c>
      <c r="D8" s="3">
        <v>0</v>
      </c>
      <c r="E8" s="3">
        <v>2</v>
      </c>
      <c r="F8" s="59">
        <f t="shared" si="0"/>
        <v>8.333333333333332</v>
      </c>
      <c r="G8" s="3">
        <v>12</v>
      </c>
      <c r="H8" s="59">
        <f t="shared" si="1"/>
        <v>50</v>
      </c>
      <c r="I8" s="3">
        <v>3</v>
      </c>
      <c r="J8" s="59">
        <f t="shared" si="2"/>
        <v>12.5</v>
      </c>
      <c r="K8" s="3">
        <v>7</v>
      </c>
      <c r="L8" s="59">
        <f t="shared" si="3"/>
        <v>29.166666666666668</v>
      </c>
      <c r="M8" s="3">
        <v>0</v>
      </c>
      <c r="N8" s="59">
        <f t="shared" si="4"/>
        <v>0</v>
      </c>
      <c r="O8" s="3">
        <v>0</v>
      </c>
      <c r="P8" s="59">
        <f t="shared" si="5"/>
        <v>0</v>
      </c>
      <c r="Q8" s="59">
        <f t="shared" si="6"/>
        <v>70.83333333333334</v>
      </c>
      <c r="R8" s="59">
        <f t="shared" si="7"/>
        <v>100</v>
      </c>
      <c r="S8" s="3">
        <v>612</v>
      </c>
      <c r="T8" s="3">
        <f>B8*S8</f>
        <v>14688</v>
      </c>
      <c r="U8" s="3">
        <v>1352</v>
      </c>
      <c r="V8" s="3">
        <v>60</v>
      </c>
      <c r="W8" s="3">
        <f>SUM(U8-V8)</f>
        <v>1292</v>
      </c>
      <c r="X8" s="59">
        <f t="shared" si="8"/>
        <v>99.59150326797386</v>
      </c>
      <c r="Y8" s="59">
        <f>V8/B8</f>
        <v>2.5</v>
      </c>
      <c r="Z8" s="3"/>
      <c r="AA8" s="3"/>
      <c r="AB8" s="3"/>
    </row>
    <row r="9" spans="1:28" s="26" customFormat="1" ht="21.75" customHeight="1">
      <c r="A9" s="4">
        <v>941</v>
      </c>
      <c r="B9" s="4">
        <v>21</v>
      </c>
      <c r="C9" s="4">
        <f>(B9-D9)</f>
        <v>21</v>
      </c>
      <c r="D9" s="3">
        <v>0</v>
      </c>
      <c r="E9" s="3">
        <v>6</v>
      </c>
      <c r="F9" s="59">
        <f t="shared" si="0"/>
        <v>28.57142857142857</v>
      </c>
      <c r="G9" s="3">
        <v>8</v>
      </c>
      <c r="H9" s="59">
        <f t="shared" si="1"/>
        <v>38.095238095238095</v>
      </c>
      <c r="I9" s="3">
        <v>6</v>
      </c>
      <c r="J9" s="59">
        <f t="shared" si="2"/>
        <v>28.57142857142857</v>
      </c>
      <c r="K9" s="3">
        <v>1</v>
      </c>
      <c r="L9" s="59">
        <f t="shared" si="3"/>
        <v>4.761904761904762</v>
      </c>
      <c r="M9" s="3">
        <v>0</v>
      </c>
      <c r="N9" s="59">
        <f t="shared" si="4"/>
        <v>0</v>
      </c>
      <c r="O9" s="3">
        <v>0</v>
      </c>
      <c r="P9" s="59">
        <f t="shared" si="5"/>
        <v>0</v>
      </c>
      <c r="Q9" s="59">
        <f t="shared" si="6"/>
        <v>95.23809523809523</v>
      </c>
      <c r="R9" s="59">
        <f t="shared" si="7"/>
        <v>100</v>
      </c>
      <c r="S9" s="3">
        <v>576</v>
      </c>
      <c r="T9" s="3">
        <f>B9*S9</f>
        <v>12096</v>
      </c>
      <c r="U9" s="3">
        <v>1126</v>
      </c>
      <c r="V9" s="60">
        <v>56</v>
      </c>
      <c r="W9" s="3">
        <f>SUM(U9-V9)</f>
        <v>1070</v>
      </c>
      <c r="X9" s="59">
        <f t="shared" si="8"/>
        <v>99.53703703703704</v>
      </c>
      <c r="Y9" s="59">
        <f>V9/B9</f>
        <v>2.6666666666666665</v>
      </c>
      <c r="Z9" s="3"/>
      <c r="AA9" s="3">
        <v>2</v>
      </c>
      <c r="AB9" s="3"/>
    </row>
    <row r="10" spans="1:28" ht="23.25" customHeight="1">
      <c r="A10" s="4" t="s">
        <v>70</v>
      </c>
      <c r="B10" s="4">
        <v>12</v>
      </c>
      <c r="C10" s="4">
        <f>(B10-D10)</f>
        <v>12</v>
      </c>
      <c r="D10" s="3">
        <v>0</v>
      </c>
      <c r="E10" s="3">
        <v>1</v>
      </c>
      <c r="F10" s="59">
        <f t="shared" si="0"/>
        <v>8.333333333333332</v>
      </c>
      <c r="G10" s="3">
        <v>1</v>
      </c>
      <c r="H10" s="59">
        <f t="shared" si="1"/>
        <v>8.333333333333332</v>
      </c>
      <c r="I10" s="3">
        <v>3</v>
      </c>
      <c r="J10" s="59">
        <f t="shared" si="2"/>
        <v>25</v>
      </c>
      <c r="K10" s="3">
        <v>5</v>
      </c>
      <c r="L10" s="59">
        <f t="shared" si="3"/>
        <v>41.66666666666667</v>
      </c>
      <c r="M10" s="3">
        <v>2</v>
      </c>
      <c r="N10" s="59">
        <f t="shared" si="4"/>
        <v>16.666666666666664</v>
      </c>
      <c r="O10" s="3">
        <v>0</v>
      </c>
      <c r="P10" s="59">
        <f t="shared" si="5"/>
        <v>0</v>
      </c>
      <c r="Q10" s="59">
        <f t="shared" si="6"/>
        <v>41.66666666666667</v>
      </c>
      <c r="R10" s="59">
        <f t="shared" si="7"/>
        <v>100</v>
      </c>
      <c r="S10" s="3">
        <v>576</v>
      </c>
      <c r="T10" s="3">
        <f>B10*S10</f>
        <v>6912</v>
      </c>
      <c r="U10" s="3">
        <v>2213</v>
      </c>
      <c r="V10" s="61">
        <v>283</v>
      </c>
      <c r="W10" s="3">
        <f>SUM(U10-V10)</f>
        <v>1930</v>
      </c>
      <c r="X10" s="59">
        <f t="shared" si="8"/>
        <v>95.90567129629629</v>
      </c>
      <c r="Y10" s="59">
        <f>V10/B10</f>
        <v>23.583333333333332</v>
      </c>
      <c r="Z10" s="3"/>
      <c r="AA10" s="3"/>
      <c r="AB10" s="3"/>
    </row>
    <row r="11" spans="1:28" ht="15.75">
      <c r="A11" s="4" t="s">
        <v>14</v>
      </c>
      <c r="B11" s="4">
        <f>SUM(B6:B10)</f>
        <v>106</v>
      </c>
      <c r="C11" s="6">
        <f>SUM(C6:C10)</f>
        <v>106</v>
      </c>
      <c r="D11" s="6">
        <f>SUM(D6:D10)</f>
        <v>0</v>
      </c>
      <c r="E11" s="4">
        <f>SUM(E6:E10)</f>
        <v>12</v>
      </c>
      <c r="F11" s="2">
        <f t="shared" si="0"/>
        <v>11.320754716981133</v>
      </c>
      <c r="G11" s="4">
        <f>SUM(G6:G10)</f>
        <v>40</v>
      </c>
      <c r="H11" s="2">
        <f t="shared" si="1"/>
        <v>37.735849056603776</v>
      </c>
      <c r="I11" s="4">
        <f>SUM(I6:I10)</f>
        <v>13</v>
      </c>
      <c r="J11" s="2">
        <f t="shared" si="2"/>
        <v>12.264150943396226</v>
      </c>
      <c r="K11" s="4">
        <f>SUM(K6:K10)</f>
        <v>39</v>
      </c>
      <c r="L11" s="2">
        <f t="shared" si="3"/>
        <v>36.79245283018868</v>
      </c>
      <c r="M11" s="4">
        <f>SUM(M6:M10)</f>
        <v>2</v>
      </c>
      <c r="N11" s="2">
        <f t="shared" si="4"/>
        <v>1.8867924528301887</v>
      </c>
      <c r="O11" s="4">
        <f>SUM(O6:O10)</f>
        <v>0</v>
      </c>
      <c r="P11" s="2">
        <f t="shared" si="5"/>
        <v>0</v>
      </c>
      <c r="Q11" s="7">
        <f t="shared" si="6"/>
        <v>61.32075471698113</v>
      </c>
      <c r="R11" s="7">
        <f t="shared" si="7"/>
        <v>100</v>
      </c>
      <c r="S11" s="8">
        <f>SUM(S6:S10)</f>
        <v>2916</v>
      </c>
      <c r="T11" s="4">
        <f>SUM(T6:T10)</f>
        <v>61920</v>
      </c>
      <c r="U11" s="4">
        <f>SUM(U6:U10)</f>
        <v>7380</v>
      </c>
      <c r="V11" s="4">
        <f>SUM(V6:V10)</f>
        <v>433</v>
      </c>
      <c r="W11" s="4">
        <f>SUM(W6:W10)</f>
        <v>6947</v>
      </c>
      <c r="X11" s="7">
        <f t="shared" si="8"/>
        <v>99.30071059431525</v>
      </c>
      <c r="Y11" s="2">
        <f>V11/C11</f>
        <v>4.084905660377358</v>
      </c>
      <c r="Z11" s="4">
        <f>SUM(Z6:Z10)</f>
        <v>1</v>
      </c>
      <c r="AA11" s="4">
        <f>SUM(AA6:AA10)</f>
        <v>3</v>
      </c>
      <c r="AB11" s="4">
        <f>SUM(AB6:AB10)</f>
        <v>0</v>
      </c>
    </row>
    <row r="12" spans="1:28" ht="15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28" ht="23.25" customHeight="1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ht="23.25" customHeight="1">
      <c r="A14" s="64" t="s">
        <v>54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24.75" customHeight="1">
      <c r="A15" s="70" t="s">
        <v>71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1" customHeight="1">
      <c r="A16" s="66" t="s">
        <v>22</v>
      </c>
      <c r="B16" s="66" t="s">
        <v>25</v>
      </c>
      <c r="C16" s="66" t="s">
        <v>24</v>
      </c>
      <c r="D16" s="66" t="s">
        <v>23</v>
      </c>
      <c r="E16" s="71" t="s"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66" t="s">
        <v>2</v>
      </c>
      <c r="R16" s="66" t="s">
        <v>3</v>
      </c>
      <c r="S16" s="66" t="s">
        <v>26</v>
      </c>
      <c r="T16" s="66" t="s">
        <v>4</v>
      </c>
      <c r="U16" s="71" t="s">
        <v>5</v>
      </c>
      <c r="V16" s="72"/>
      <c r="W16" s="73"/>
      <c r="X16" s="66" t="s">
        <v>6</v>
      </c>
      <c r="Y16" s="66" t="s">
        <v>7</v>
      </c>
      <c r="Z16" s="66" t="s">
        <v>8</v>
      </c>
      <c r="AA16" s="66" t="s">
        <v>9</v>
      </c>
      <c r="AB16" s="66" t="s">
        <v>10</v>
      </c>
    </row>
    <row r="17" spans="1:28" ht="34.5" customHeight="1">
      <c r="A17" s="67"/>
      <c r="B17" s="67"/>
      <c r="C17" s="67"/>
      <c r="D17" s="67"/>
      <c r="E17" s="3" t="s">
        <v>17</v>
      </c>
      <c r="F17" s="3" t="s">
        <v>15</v>
      </c>
      <c r="G17" s="3" t="s">
        <v>16</v>
      </c>
      <c r="H17" s="3" t="s">
        <v>15</v>
      </c>
      <c r="I17" s="3" t="s">
        <v>18</v>
      </c>
      <c r="J17" s="3" t="s">
        <v>15</v>
      </c>
      <c r="K17" s="3" t="s">
        <v>19</v>
      </c>
      <c r="L17" s="3" t="s">
        <v>15</v>
      </c>
      <c r="M17" s="3">
        <v>3</v>
      </c>
      <c r="N17" s="3" t="s">
        <v>15</v>
      </c>
      <c r="O17" s="3">
        <v>2</v>
      </c>
      <c r="P17" s="3" t="s">
        <v>15</v>
      </c>
      <c r="Q17" s="67"/>
      <c r="R17" s="67"/>
      <c r="S17" s="67"/>
      <c r="T17" s="67"/>
      <c r="U17" s="3" t="s">
        <v>11</v>
      </c>
      <c r="V17" s="3" t="s">
        <v>12</v>
      </c>
      <c r="W17" s="3" t="s">
        <v>13</v>
      </c>
      <c r="X17" s="67"/>
      <c r="Y17" s="67"/>
      <c r="Z17" s="67"/>
      <c r="AA17" s="67"/>
      <c r="AB17" s="67"/>
    </row>
    <row r="18" spans="1:28" s="26" customFormat="1" ht="21.75" customHeight="1">
      <c r="A18" s="4">
        <v>811</v>
      </c>
      <c r="B18" s="4">
        <v>25</v>
      </c>
      <c r="C18" s="4">
        <f>(B18-D18)</f>
        <v>25</v>
      </c>
      <c r="D18" s="3">
        <v>0</v>
      </c>
      <c r="E18" s="3">
        <v>0</v>
      </c>
      <c r="F18" s="59">
        <f>E18/C18*100</f>
        <v>0</v>
      </c>
      <c r="G18" s="3">
        <v>15</v>
      </c>
      <c r="H18" s="59">
        <f>G18/C18*100</f>
        <v>60</v>
      </c>
      <c r="I18" s="3">
        <v>3</v>
      </c>
      <c r="J18" s="59">
        <f>I18/C18*100</f>
        <v>12</v>
      </c>
      <c r="K18" s="3">
        <v>7</v>
      </c>
      <c r="L18" s="59">
        <f>K18/C18*100</f>
        <v>28.000000000000004</v>
      </c>
      <c r="M18" s="3">
        <v>0</v>
      </c>
      <c r="N18" s="59">
        <f>M18/C18*100</f>
        <v>0</v>
      </c>
      <c r="O18" s="3">
        <v>0</v>
      </c>
      <c r="P18" s="59">
        <f>O18/C18*100</f>
        <v>0</v>
      </c>
      <c r="Q18" s="59">
        <f>SUM(E18,G18,I18)/C18*100</f>
        <v>72</v>
      </c>
      <c r="R18" s="59">
        <f>SUM(E18,G18,I18,K18,M18)/C18*100</f>
        <v>100</v>
      </c>
      <c r="S18" s="3">
        <v>576</v>
      </c>
      <c r="T18" s="3">
        <f>B18*S18</f>
        <v>14400</v>
      </c>
      <c r="U18" s="3">
        <v>520</v>
      </c>
      <c r="V18" s="3">
        <v>72</v>
      </c>
      <c r="W18" s="3">
        <f>SUM(U18-V18)</f>
        <v>448</v>
      </c>
      <c r="X18" s="59">
        <f>(T18-V18)/T18*100</f>
        <v>99.5</v>
      </c>
      <c r="Y18" s="59">
        <f>V18/B18</f>
        <v>2.88</v>
      </c>
      <c r="Z18" s="3">
        <v>2</v>
      </c>
      <c r="AA18" s="3">
        <v>4</v>
      </c>
      <c r="AB18" s="3"/>
    </row>
    <row r="19" spans="1:28" s="26" customFormat="1" ht="21.75" customHeight="1">
      <c r="A19" s="4">
        <v>819</v>
      </c>
      <c r="B19" s="4">
        <v>25</v>
      </c>
      <c r="C19" s="4">
        <f>(B19-D19)</f>
        <v>25</v>
      </c>
      <c r="D19" s="3">
        <v>0</v>
      </c>
      <c r="E19" s="3">
        <v>1</v>
      </c>
      <c r="F19" s="59">
        <f>E19/C19*100</f>
        <v>4</v>
      </c>
      <c r="G19" s="3">
        <v>22</v>
      </c>
      <c r="H19" s="59">
        <f>G19/C19*100</f>
        <v>88</v>
      </c>
      <c r="I19" s="3">
        <v>1</v>
      </c>
      <c r="J19" s="59">
        <f>I19/C19*100</f>
        <v>4</v>
      </c>
      <c r="K19" s="3">
        <v>1</v>
      </c>
      <c r="L19" s="59">
        <f>K19/C19*100</f>
        <v>4</v>
      </c>
      <c r="M19" s="3">
        <v>0</v>
      </c>
      <c r="N19" s="59">
        <f>M19/C19*100</f>
        <v>0</v>
      </c>
      <c r="O19" s="3">
        <v>0</v>
      </c>
      <c r="P19" s="59">
        <f>O19/C19*100</f>
        <v>0</v>
      </c>
      <c r="Q19" s="59">
        <f>SUM(E19,G19,I19)/C19*100</f>
        <v>96</v>
      </c>
      <c r="R19" s="59">
        <f>SUM(E19,G19,I19,K19,M19)/C19*100</f>
        <v>100</v>
      </c>
      <c r="S19" s="3">
        <v>576</v>
      </c>
      <c r="T19" s="3">
        <f>B19*S19</f>
        <v>14400</v>
      </c>
      <c r="U19" s="3">
        <v>672</v>
      </c>
      <c r="V19" s="3">
        <v>80</v>
      </c>
      <c r="W19" s="3">
        <f>SUM(U19-V19)</f>
        <v>592</v>
      </c>
      <c r="X19" s="59">
        <f>(T19-V19)/T19*100</f>
        <v>99.44444444444444</v>
      </c>
      <c r="Y19" s="59">
        <f>V19/B19</f>
        <v>3.2</v>
      </c>
      <c r="Z19" s="3"/>
      <c r="AA19" s="3"/>
      <c r="AB19" s="3"/>
    </row>
    <row r="20" spans="1:28" s="26" customFormat="1" ht="20.25" customHeight="1">
      <c r="A20" s="4" t="s">
        <v>14</v>
      </c>
      <c r="B20" s="4">
        <f>SUM(B18:B19)</f>
        <v>50</v>
      </c>
      <c r="C20" s="6">
        <f>SUM(C18:C19)</f>
        <v>50</v>
      </c>
      <c r="D20" s="6">
        <f>SUM(D18:D19)</f>
        <v>0</v>
      </c>
      <c r="E20" s="4">
        <f>SUM(E18:E19)</f>
        <v>1</v>
      </c>
      <c r="F20" s="2">
        <f>E20/C20*100</f>
        <v>2</v>
      </c>
      <c r="G20" s="4">
        <f>SUM(G18:G19)</f>
        <v>37</v>
      </c>
      <c r="H20" s="2">
        <f>G20/C20*100</f>
        <v>74</v>
      </c>
      <c r="I20" s="4">
        <f>SUM(I18:I19)</f>
        <v>4</v>
      </c>
      <c r="J20" s="2">
        <f>I20/C20*100</f>
        <v>8</v>
      </c>
      <c r="K20" s="4">
        <f>SUM(K18:K19)</f>
        <v>8</v>
      </c>
      <c r="L20" s="2">
        <f>K20/C20*100</f>
        <v>16</v>
      </c>
      <c r="M20" s="4">
        <f>SUM(M18:M19)</f>
        <v>0</v>
      </c>
      <c r="N20" s="2">
        <f>M20/C20*100</f>
        <v>0</v>
      </c>
      <c r="O20" s="4">
        <f>SUM(O18:O19)</f>
        <v>0</v>
      </c>
      <c r="P20" s="2">
        <f>O20/C20*100</f>
        <v>0</v>
      </c>
      <c r="Q20" s="7">
        <f>SUM(E20,G20,I20)/C20*100</f>
        <v>84</v>
      </c>
      <c r="R20" s="7">
        <f>SUM(E20,G20,I20,K20,M20)/C20*100</f>
        <v>100</v>
      </c>
      <c r="S20" s="8">
        <f>SUM(S18:S19)</f>
        <v>1152</v>
      </c>
      <c r="T20" s="4">
        <f>SUM(T18:T19)</f>
        <v>28800</v>
      </c>
      <c r="U20" s="4">
        <f>SUM(U18:U19)</f>
        <v>1192</v>
      </c>
      <c r="V20" s="4">
        <f>SUM(V18:V19)</f>
        <v>152</v>
      </c>
      <c r="W20" s="4">
        <f>SUM(W18:W19)</f>
        <v>1040</v>
      </c>
      <c r="X20" s="7">
        <f>(T20-V20)/T20*100</f>
        <v>99.47222222222221</v>
      </c>
      <c r="Y20" s="2">
        <f>V20/C20</f>
        <v>3.04</v>
      </c>
      <c r="Z20" s="4">
        <f>SUM(Z18:Z19)</f>
        <v>2</v>
      </c>
      <c r="AA20" s="4">
        <f>SUM(AA18:AA19)</f>
        <v>4</v>
      </c>
      <c r="AB20" s="4">
        <f>SUM(AB18:AB19)</f>
        <v>0</v>
      </c>
    </row>
    <row r="21" spans="1:28" s="26" customFormat="1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9"/>
      <c r="Y21" s="1"/>
      <c r="Z21" s="1"/>
      <c r="AA21" s="1"/>
      <c r="AB21" s="1"/>
    </row>
    <row r="22" spans="1:28" s="26" customFormat="1" ht="20.25" customHeight="1">
      <c r="A22" s="69" t="s">
        <v>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ht="20.25" customHeight="1">
      <c r="A23" s="64" t="s">
        <v>54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8">
      <c r="A24" s="74" t="s">
        <v>31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5" customHeight="1">
      <c r="A25" s="66" t="s">
        <v>22</v>
      </c>
      <c r="B25" s="66" t="s">
        <v>25</v>
      </c>
      <c r="C25" s="66" t="s">
        <v>24</v>
      </c>
      <c r="D25" s="66" t="s">
        <v>23</v>
      </c>
      <c r="E25" s="71" t="s">
        <v>1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66" t="s">
        <v>2</v>
      </c>
      <c r="R25" s="66" t="s">
        <v>3</v>
      </c>
      <c r="S25" s="66" t="s">
        <v>26</v>
      </c>
      <c r="T25" s="66" t="s">
        <v>4</v>
      </c>
      <c r="U25" s="71" t="s">
        <v>5</v>
      </c>
      <c r="V25" s="72"/>
      <c r="W25" s="73"/>
      <c r="X25" s="66" t="s">
        <v>6</v>
      </c>
      <c r="Y25" s="66" t="s">
        <v>7</v>
      </c>
      <c r="Z25" s="66" t="s">
        <v>8</v>
      </c>
      <c r="AA25" s="66" t="s">
        <v>9</v>
      </c>
      <c r="AB25" s="66" t="s">
        <v>10</v>
      </c>
    </row>
    <row r="26" spans="1:28" ht="23.25" customHeight="1">
      <c r="A26" s="67"/>
      <c r="B26" s="67"/>
      <c r="C26" s="67"/>
      <c r="D26" s="67"/>
      <c r="E26" s="3" t="s">
        <v>17</v>
      </c>
      <c r="F26" s="3" t="s">
        <v>15</v>
      </c>
      <c r="G26" s="3" t="s">
        <v>16</v>
      </c>
      <c r="H26" s="3" t="s">
        <v>15</v>
      </c>
      <c r="I26" s="3" t="s">
        <v>18</v>
      </c>
      <c r="J26" s="3" t="s">
        <v>15</v>
      </c>
      <c r="K26" s="3" t="s">
        <v>19</v>
      </c>
      <c r="L26" s="3" t="s">
        <v>15</v>
      </c>
      <c r="M26" s="3">
        <v>3</v>
      </c>
      <c r="N26" s="3" t="s">
        <v>15</v>
      </c>
      <c r="O26" s="3">
        <v>2</v>
      </c>
      <c r="P26" s="3" t="s">
        <v>15</v>
      </c>
      <c r="Q26" s="67"/>
      <c r="R26" s="67"/>
      <c r="S26" s="67"/>
      <c r="T26" s="67"/>
      <c r="U26" s="3" t="s">
        <v>11</v>
      </c>
      <c r="V26" s="3" t="s">
        <v>12</v>
      </c>
      <c r="W26" s="3" t="s">
        <v>13</v>
      </c>
      <c r="X26" s="67"/>
      <c r="Y26" s="67"/>
      <c r="Z26" s="67"/>
      <c r="AA26" s="67"/>
      <c r="AB26" s="67"/>
    </row>
    <row r="27" spans="1:28" ht="21.75" customHeight="1">
      <c r="A27" s="17">
        <v>1011</v>
      </c>
      <c r="B27" s="17">
        <v>25</v>
      </c>
      <c r="C27" s="17">
        <f>(B27-D27)</f>
        <v>25</v>
      </c>
      <c r="D27" s="56">
        <v>0</v>
      </c>
      <c r="E27" s="3">
        <v>0</v>
      </c>
      <c r="F27" s="59">
        <f aca="true" t="shared" si="9" ref="F27:F38">E27/C27*100</f>
        <v>0</v>
      </c>
      <c r="G27" s="3">
        <v>14</v>
      </c>
      <c r="H27" s="59">
        <f aca="true" t="shared" si="10" ref="H27:H38">G27/C27*100</f>
        <v>56.00000000000001</v>
      </c>
      <c r="I27" s="3">
        <v>0</v>
      </c>
      <c r="J27" s="59">
        <f aca="true" t="shared" si="11" ref="J27:J38">I27/C27*100</f>
        <v>0</v>
      </c>
      <c r="K27" s="3">
        <v>11</v>
      </c>
      <c r="L27" s="59">
        <f aca="true" t="shared" si="12" ref="L27:L37">K27/C27*100</f>
        <v>44</v>
      </c>
      <c r="M27" s="3">
        <v>0</v>
      </c>
      <c r="N27" s="59">
        <f aca="true" t="shared" si="13" ref="N27:N38">M27/C27*100</f>
        <v>0</v>
      </c>
      <c r="O27" s="3">
        <v>0</v>
      </c>
      <c r="P27" s="59">
        <f aca="true" t="shared" si="14" ref="P27:P38">O27/C27*100</f>
        <v>0</v>
      </c>
      <c r="Q27" s="59">
        <f>SUM(E27,G27,I27)/C27*100</f>
        <v>56.00000000000001</v>
      </c>
      <c r="R27" s="59">
        <f aca="true" t="shared" si="15" ref="R27:R38">SUM(E27,G27,I27,K27,M27)/C27*100</f>
        <v>100</v>
      </c>
      <c r="S27" s="56">
        <v>576</v>
      </c>
      <c r="T27" s="3">
        <f aca="true" t="shared" si="16" ref="T27:T37">B27*S27</f>
        <v>14400</v>
      </c>
      <c r="U27" s="3">
        <v>560</v>
      </c>
      <c r="V27" s="3">
        <v>20</v>
      </c>
      <c r="W27" s="3">
        <f>SUM(U27-V27)</f>
        <v>540</v>
      </c>
      <c r="X27" s="59">
        <f>(T27-V27)/T27*100</f>
        <v>99.86111111111111</v>
      </c>
      <c r="Y27" s="59">
        <f aca="true" t="shared" si="17" ref="Y27:Y37">V27/B27</f>
        <v>0.8</v>
      </c>
      <c r="Z27" s="56">
        <v>2</v>
      </c>
      <c r="AA27" s="56">
        <v>2</v>
      </c>
      <c r="AB27" s="56"/>
    </row>
    <row r="28" spans="1:28" ht="23.25" customHeight="1">
      <c r="A28" s="4">
        <v>1017</v>
      </c>
      <c r="B28" s="4">
        <v>25</v>
      </c>
      <c r="C28" s="17">
        <f aca="true" t="shared" si="18" ref="C28:C37">(B28-D28)</f>
        <v>25</v>
      </c>
      <c r="D28" s="3">
        <v>0</v>
      </c>
      <c r="E28" s="3">
        <v>0</v>
      </c>
      <c r="F28" s="59">
        <f t="shared" si="9"/>
        <v>0</v>
      </c>
      <c r="G28" s="3">
        <v>8</v>
      </c>
      <c r="H28" s="59">
        <f t="shared" si="10"/>
        <v>32</v>
      </c>
      <c r="I28" s="3">
        <v>1</v>
      </c>
      <c r="J28" s="59">
        <f t="shared" si="11"/>
        <v>4</v>
      </c>
      <c r="K28" s="3">
        <v>16</v>
      </c>
      <c r="L28" s="59">
        <f t="shared" si="12"/>
        <v>64</v>
      </c>
      <c r="M28" s="3">
        <v>0</v>
      </c>
      <c r="N28" s="59">
        <f t="shared" si="13"/>
        <v>0</v>
      </c>
      <c r="O28" s="3">
        <v>0</v>
      </c>
      <c r="P28" s="59">
        <f t="shared" si="14"/>
        <v>0</v>
      </c>
      <c r="Q28" s="59">
        <f>SUM(E28,G28,I28)/C28*100</f>
        <v>36</v>
      </c>
      <c r="R28" s="59">
        <f t="shared" si="15"/>
        <v>100</v>
      </c>
      <c r="S28" s="3">
        <v>576</v>
      </c>
      <c r="T28" s="3">
        <f t="shared" si="16"/>
        <v>14400</v>
      </c>
      <c r="U28" s="3">
        <v>1719</v>
      </c>
      <c r="V28" s="3">
        <v>119</v>
      </c>
      <c r="W28" s="3">
        <f aca="true" t="shared" si="19" ref="W28:W37">SUM(U28-V28)</f>
        <v>1600</v>
      </c>
      <c r="X28" s="59">
        <f>(T28-V28)/T28*100</f>
        <v>99.17361111111111</v>
      </c>
      <c r="Y28" s="59">
        <f t="shared" si="17"/>
        <v>4.76</v>
      </c>
      <c r="Z28" s="3"/>
      <c r="AA28" s="3"/>
      <c r="AB28" s="3"/>
    </row>
    <row r="29" spans="1:28" ht="21" customHeight="1">
      <c r="A29" s="4">
        <v>1019</v>
      </c>
      <c r="B29" s="4">
        <v>25</v>
      </c>
      <c r="C29" s="63">
        <f t="shared" si="18"/>
        <v>25</v>
      </c>
      <c r="D29" s="3">
        <v>0</v>
      </c>
      <c r="E29" s="3">
        <v>0</v>
      </c>
      <c r="F29" s="59">
        <f t="shared" si="9"/>
        <v>0</v>
      </c>
      <c r="G29" s="3">
        <v>12</v>
      </c>
      <c r="H29" s="59">
        <f t="shared" si="10"/>
        <v>48</v>
      </c>
      <c r="I29" s="3">
        <v>5</v>
      </c>
      <c r="J29" s="59">
        <f t="shared" si="11"/>
        <v>20</v>
      </c>
      <c r="K29" s="3">
        <v>8</v>
      </c>
      <c r="L29" s="59">
        <f t="shared" si="12"/>
        <v>32</v>
      </c>
      <c r="M29" s="3">
        <v>0</v>
      </c>
      <c r="N29" s="59">
        <f t="shared" si="13"/>
        <v>0</v>
      </c>
      <c r="O29" s="3">
        <v>0</v>
      </c>
      <c r="P29" s="59">
        <f t="shared" si="14"/>
        <v>0</v>
      </c>
      <c r="Q29" s="59">
        <f aca="true" t="shared" si="20" ref="Q29:Q35">SUM(E29,G29,I29)/C29*100</f>
        <v>68</v>
      </c>
      <c r="R29" s="59">
        <f t="shared" si="15"/>
        <v>100</v>
      </c>
      <c r="S29" s="3">
        <v>576</v>
      </c>
      <c r="T29" s="3">
        <f t="shared" si="16"/>
        <v>14400</v>
      </c>
      <c r="U29" s="3">
        <v>895</v>
      </c>
      <c r="V29" s="3">
        <v>13</v>
      </c>
      <c r="W29" s="3">
        <f t="shared" si="19"/>
        <v>882</v>
      </c>
      <c r="X29" s="59">
        <f>(T29-V29)/T29*100</f>
        <v>99.90972222222221</v>
      </c>
      <c r="Y29" s="59">
        <f t="shared" si="17"/>
        <v>0.52</v>
      </c>
      <c r="Z29" s="3">
        <v>1</v>
      </c>
      <c r="AA29" s="3">
        <v>1</v>
      </c>
      <c r="AB29" s="3"/>
    </row>
    <row r="30" spans="1:28" ht="34.5" customHeight="1">
      <c r="A30" s="4">
        <v>1023</v>
      </c>
      <c r="B30" s="4">
        <v>24</v>
      </c>
      <c r="C30" s="17">
        <f t="shared" si="18"/>
        <v>24</v>
      </c>
      <c r="D30" s="3">
        <v>0</v>
      </c>
      <c r="E30" s="3">
        <v>0</v>
      </c>
      <c r="F30" s="59">
        <f t="shared" si="9"/>
        <v>0</v>
      </c>
      <c r="G30" s="3">
        <v>9</v>
      </c>
      <c r="H30" s="59">
        <f t="shared" si="10"/>
        <v>37.5</v>
      </c>
      <c r="I30" s="3">
        <v>0</v>
      </c>
      <c r="J30" s="59">
        <f t="shared" si="11"/>
        <v>0</v>
      </c>
      <c r="K30" s="3">
        <v>13</v>
      </c>
      <c r="L30" s="59">
        <f t="shared" si="12"/>
        <v>54.166666666666664</v>
      </c>
      <c r="M30" s="3">
        <v>0</v>
      </c>
      <c r="N30" s="59">
        <f t="shared" si="13"/>
        <v>0</v>
      </c>
      <c r="O30" s="3">
        <v>3</v>
      </c>
      <c r="P30" s="59">
        <f t="shared" si="14"/>
        <v>12.5</v>
      </c>
      <c r="Q30" s="59">
        <f>SUM(E30,G30,I30)/C30*100</f>
        <v>37.5</v>
      </c>
      <c r="R30" s="59">
        <v>87.5</v>
      </c>
      <c r="S30" s="3">
        <v>576</v>
      </c>
      <c r="T30" s="3">
        <f t="shared" si="16"/>
        <v>13824</v>
      </c>
      <c r="U30" s="3">
        <v>1469</v>
      </c>
      <c r="V30" s="3">
        <v>31</v>
      </c>
      <c r="W30" s="3">
        <f t="shared" si="19"/>
        <v>1438</v>
      </c>
      <c r="X30" s="59">
        <f aca="true" t="shared" si="21" ref="X30:X37">(T30-V30)/T30*100</f>
        <v>99.77575231481481</v>
      </c>
      <c r="Y30" s="59">
        <f t="shared" si="17"/>
        <v>1.2916666666666667</v>
      </c>
      <c r="Z30" s="3"/>
      <c r="AA30" s="3">
        <v>1</v>
      </c>
      <c r="AB30" s="3"/>
    </row>
    <row r="31" spans="1:28" s="26" customFormat="1" ht="20.25" customHeight="1">
      <c r="A31" s="4">
        <v>1025</v>
      </c>
      <c r="B31" s="4">
        <v>23</v>
      </c>
      <c r="C31" s="63">
        <f t="shared" si="18"/>
        <v>23</v>
      </c>
      <c r="D31" s="3">
        <v>0</v>
      </c>
      <c r="E31" s="3">
        <v>0</v>
      </c>
      <c r="F31" s="59">
        <f t="shared" si="9"/>
        <v>0</v>
      </c>
      <c r="G31" s="3">
        <v>6</v>
      </c>
      <c r="H31" s="59">
        <f t="shared" si="10"/>
        <v>26.08695652173913</v>
      </c>
      <c r="I31" s="3">
        <v>0</v>
      </c>
      <c r="J31" s="59">
        <f t="shared" si="11"/>
        <v>0</v>
      </c>
      <c r="K31" s="3">
        <v>16</v>
      </c>
      <c r="L31" s="59">
        <f t="shared" si="12"/>
        <v>69.56521739130434</v>
      </c>
      <c r="M31" s="3">
        <v>0</v>
      </c>
      <c r="N31" s="59">
        <f t="shared" si="13"/>
        <v>0</v>
      </c>
      <c r="O31" s="3">
        <v>1</v>
      </c>
      <c r="P31" s="59">
        <f t="shared" si="14"/>
        <v>4.3478260869565215</v>
      </c>
      <c r="Q31" s="59">
        <f t="shared" si="20"/>
        <v>26.08695652173913</v>
      </c>
      <c r="R31" s="59">
        <f t="shared" si="15"/>
        <v>95.65217391304348</v>
      </c>
      <c r="S31" s="3">
        <v>576</v>
      </c>
      <c r="T31" s="3">
        <f t="shared" si="16"/>
        <v>13248</v>
      </c>
      <c r="U31" s="3">
        <v>1356</v>
      </c>
      <c r="V31" s="3">
        <v>65</v>
      </c>
      <c r="W31" s="3">
        <f t="shared" si="19"/>
        <v>1291</v>
      </c>
      <c r="X31" s="59">
        <f>(T31-V31)/T31*100</f>
        <v>99.50935990338165</v>
      </c>
      <c r="Y31" s="59">
        <f t="shared" si="17"/>
        <v>2.8260869565217392</v>
      </c>
      <c r="Z31" s="3">
        <v>2</v>
      </c>
      <c r="AA31" s="3">
        <v>2</v>
      </c>
      <c r="AB31" s="3"/>
    </row>
    <row r="32" spans="1:28" s="26" customFormat="1" ht="20.25" customHeight="1">
      <c r="A32" s="4" t="s">
        <v>72</v>
      </c>
      <c r="B32" s="4">
        <v>21</v>
      </c>
      <c r="C32" s="17">
        <f t="shared" si="18"/>
        <v>21</v>
      </c>
      <c r="D32" s="3">
        <v>0</v>
      </c>
      <c r="E32" s="3">
        <v>0</v>
      </c>
      <c r="F32" s="59">
        <f t="shared" si="9"/>
        <v>0</v>
      </c>
      <c r="G32" s="3">
        <v>2</v>
      </c>
      <c r="H32" s="59">
        <f t="shared" si="10"/>
        <v>9.523809523809524</v>
      </c>
      <c r="I32" s="3">
        <v>0</v>
      </c>
      <c r="J32" s="59">
        <f t="shared" si="11"/>
        <v>0</v>
      </c>
      <c r="K32" s="3">
        <v>17</v>
      </c>
      <c r="L32" s="59">
        <f t="shared" si="12"/>
        <v>80.95238095238095</v>
      </c>
      <c r="M32" s="3">
        <v>0</v>
      </c>
      <c r="N32" s="59">
        <f t="shared" si="13"/>
        <v>0</v>
      </c>
      <c r="O32" s="3">
        <v>2</v>
      </c>
      <c r="P32" s="59">
        <f t="shared" si="14"/>
        <v>9.523809523809524</v>
      </c>
      <c r="Q32" s="59">
        <f t="shared" si="20"/>
        <v>9.523809523809524</v>
      </c>
      <c r="R32" s="59">
        <f t="shared" si="15"/>
        <v>90.47619047619048</v>
      </c>
      <c r="S32" s="3">
        <v>576</v>
      </c>
      <c r="T32" s="3">
        <f t="shared" si="16"/>
        <v>12096</v>
      </c>
      <c r="U32" s="3">
        <v>2494</v>
      </c>
      <c r="V32" s="3">
        <v>540</v>
      </c>
      <c r="W32" s="3">
        <f>SUM(U32-V32)</f>
        <v>1954</v>
      </c>
      <c r="X32" s="59">
        <f>(T32-V32)/T32*100</f>
        <v>95.53571428571429</v>
      </c>
      <c r="Y32" s="59">
        <f t="shared" si="17"/>
        <v>25.714285714285715</v>
      </c>
      <c r="Z32" s="3"/>
      <c r="AA32" s="3">
        <v>3</v>
      </c>
      <c r="AB32" s="3"/>
    </row>
    <row r="33" spans="1:28" s="26" customFormat="1" ht="21.75" customHeight="1">
      <c r="A33" s="5" t="s">
        <v>73</v>
      </c>
      <c r="B33" s="4">
        <v>25</v>
      </c>
      <c r="C33" s="17">
        <f t="shared" si="18"/>
        <v>25</v>
      </c>
      <c r="D33" s="3">
        <v>0</v>
      </c>
      <c r="E33" s="3">
        <v>1</v>
      </c>
      <c r="F33" s="59">
        <f t="shared" si="9"/>
        <v>4</v>
      </c>
      <c r="G33" s="3">
        <v>20</v>
      </c>
      <c r="H33" s="59">
        <f t="shared" si="10"/>
        <v>80</v>
      </c>
      <c r="I33" s="3">
        <v>2</v>
      </c>
      <c r="J33" s="59">
        <f t="shared" si="11"/>
        <v>8</v>
      </c>
      <c r="K33" s="3">
        <v>1</v>
      </c>
      <c r="L33" s="59">
        <f t="shared" si="12"/>
        <v>4</v>
      </c>
      <c r="M33" s="3">
        <v>0</v>
      </c>
      <c r="N33" s="59">
        <f t="shared" si="13"/>
        <v>0</v>
      </c>
      <c r="O33" s="3">
        <v>0</v>
      </c>
      <c r="P33" s="59">
        <f t="shared" si="14"/>
        <v>0</v>
      </c>
      <c r="Q33" s="59">
        <f>SUM(E33,G33,I33)/C33*100</f>
        <v>92</v>
      </c>
      <c r="R33" s="59">
        <f t="shared" si="15"/>
        <v>96</v>
      </c>
      <c r="S33" s="3">
        <v>612</v>
      </c>
      <c r="T33" s="3">
        <f t="shared" si="16"/>
        <v>15300</v>
      </c>
      <c r="U33" s="3">
        <v>3313</v>
      </c>
      <c r="V33" s="3">
        <v>149</v>
      </c>
      <c r="W33" s="3">
        <f t="shared" si="19"/>
        <v>3164</v>
      </c>
      <c r="X33" s="59">
        <f t="shared" si="21"/>
        <v>99.02614379084967</v>
      </c>
      <c r="Y33" s="59">
        <f t="shared" si="17"/>
        <v>5.96</v>
      </c>
      <c r="Z33" s="3"/>
      <c r="AA33" s="3"/>
      <c r="AB33" s="3"/>
    </row>
    <row r="34" spans="1:28" s="26" customFormat="1" ht="21.75" customHeight="1">
      <c r="A34" s="4">
        <v>1039</v>
      </c>
      <c r="B34" s="4">
        <v>23</v>
      </c>
      <c r="C34" s="17">
        <f>(B34-D34)</f>
        <v>23</v>
      </c>
      <c r="D34" s="3">
        <v>0</v>
      </c>
      <c r="E34" s="3">
        <v>3</v>
      </c>
      <c r="F34" s="59">
        <f>E34/C34*100</f>
        <v>13.043478260869565</v>
      </c>
      <c r="G34" s="3">
        <v>12</v>
      </c>
      <c r="H34" s="59">
        <f>G34/C34*100</f>
        <v>52.17391304347826</v>
      </c>
      <c r="I34" s="3">
        <v>2</v>
      </c>
      <c r="J34" s="59">
        <f>I34/C34*100</f>
        <v>8.695652173913043</v>
      </c>
      <c r="K34" s="3">
        <v>6</v>
      </c>
      <c r="L34" s="59">
        <f>K34/C34*100</f>
        <v>26.08695652173913</v>
      </c>
      <c r="M34" s="3">
        <v>0</v>
      </c>
      <c r="N34" s="59">
        <f>M34/C34*100</f>
        <v>0</v>
      </c>
      <c r="O34" s="3">
        <v>0</v>
      </c>
      <c r="P34" s="59">
        <f>O34/C34*100</f>
        <v>0</v>
      </c>
      <c r="Q34" s="59">
        <f>SUM(E34,G34,I34)/C34*100</f>
        <v>73.91304347826086</v>
      </c>
      <c r="R34" s="59">
        <f>SUM(E34,G34,I34,K34,M34)/C34*100</f>
        <v>100</v>
      </c>
      <c r="S34" s="3">
        <v>612</v>
      </c>
      <c r="T34" s="3">
        <f t="shared" si="16"/>
        <v>14076</v>
      </c>
      <c r="U34" s="3">
        <v>1696</v>
      </c>
      <c r="V34" s="3">
        <v>59</v>
      </c>
      <c r="W34" s="3">
        <f>SUM(U34-V34)</f>
        <v>1637</v>
      </c>
      <c r="X34" s="59">
        <f>(T34-V34)/T34*100</f>
        <v>99.58084683148621</v>
      </c>
      <c r="Y34" s="59">
        <f>V34/B34</f>
        <v>2.5652173913043477</v>
      </c>
      <c r="Z34" s="3">
        <v>3</v>
      </c>
      <c r="AA34" s="3">
        <v>1</v>
      </c>
      <c r="AB34" s="3"/>
    </row>
    <row r="35" spans="1:28" s="26" customFormat="1" ht="21.75" customHeight="1">
      <c r="A35" s="4" t="s">
        <v>74</v>
      </c>
      <c r="B35" s="4">
        <v>19</v>
      </c>
      <c r="C35" s="17">
        <f t="shared" si="18"/>
        <v>18</v>
      </c>
      <c r="D35" s="3">
        <v>1</v>
      </c>
      <c r="E35" s="3">
        <v>4</v>
      </c>
      <c r="F35" s="59">
        <f t="shared" si="9"/>
        <v>22.22222222222222</v>
      </c>
      <c r="G35" s="3">
        <v>0</v>
      </c>
      <c r="H35" s="59">
        <f t="shared" si="10"/>
        <v>0</v>
      </c>
      <c r="I35" s="3">
        <v>2</v>
      </c>
      <c r="J35" s="59">
        <f t="shared" si="11"/>
        <v>11.11111111111111</v>
      </c>
      <c r="K35" s="3">
        <v>12</v>
      </c>
      <c r="L35" s="59">
        <f t="shared" si="12"/>
        <v>66.66666666666666</v>
      </c>
      <c r="M35" s="3">
        <v>0</v>
      </c>
      <c r="N35" s="59">
        <f t="shared" si="13"/>
        <v>0</v>
      </c>
      <c r="O35" s="3">
        <v>0</v>
      </c>
      <c r="P35" s="59">
        <f t="shared" si="14"/>
        <v>0</v>
      </c>
      <c r="Q35" s="59">
        <f t="shared" si="20"/>
        <v>33.33333333333333</v>
      </c>
      <c r="R35" s="59">
        <f>SUM(E35,G35,I35,K35,M35)/C35*100</f>
        <v>100</v>
      </c>
      <c r="S35" s="3">
        <v>612</v>
      </c>
      <c r="T35" s="3">
        <f t="shared" si="16"/>
        <v>11628</v>
      </c>
      <c r="U35" s="3">
        <v>2040</v>
      </c>
      <c r="V35" s="3">
        <v>262</v>
      </c>
      <c r="W35" s="3">
        <f t="shared" si="19"/>
        <v>1778</v>
      </c>
      <c r="X35" s="59">
        <f t="shared" si="21"/>
        <v>97.7468180254558</v>
      </c>
      <c r="Y35" s="59">
        <f t="shared" si="17"/>
        <v>13.789473684210526</v>
      </c>
      <c r="Z35" s="3">
        <v>1</v>
      </c>
      <c r="AA35" s="3">
        <v>3</v>
      </c>
      <c r="AB35" s="3"/>
    </row>
    <row r="36" spans="1:28" s="26" customFormat="1" ht="23.25" customHeight="1">
      <c r="A36" s="4">
        <v>1043</v>
      </c>
      <c r="B36" s="4">
        <v>23</v>
      </c>
      <c r="C36" s="17">
        <f>(B36-D36)</f>
        <v>23</v>
      </c>
      <c r="D36" s="3">
        <v>0</v>
      </c>
      <c r="E36" s="3">
        <v>4</v>
      </c>
      <c r="F36" s="59">
        <f>E36/C36*100</f>
        <v>17.391304347826086</v>
      </c>
      <c r="G36" s="3">
        <v>13</v>
      </c>
      <c r="H36" s="59">
        <f>G36/C36*100</f>
        <v>56.52173913043478</v>
      </c>
      <c r="I36" s="3">
        <v>3</v>
      </c>
      <c r="J36" s="59">
        <f>I36/C36*100</f>
        <v>13.043478260869565</v>
      </c>
      <c r="K36" s="3">
        <v>3</v>
      </c>
      <c r="L36" s="59">
        <f>K36/C36*100</f>
        <v>13.043478260869565</v>
      </c>
      <c r="M36" s="3">
        <v>0</v>
      </c>
      <c r="N36" s="59">
        <f>M36/C36*100</f>
        <v>0</v>
      </c>
      <c r="O36" s="3">
        <v>0</v>
      </c>
      <c r="P36" s="59">
        <f>O36/C36*100</f>
        <v>0</v>
      </c>
      <c r="Q36" s="59">
        <f>SUM(E36,G36,I36)/C36*100</f>
        <v>86.95652173913044</v>
      </c>
      <c r="R36" s="59">
        <f>SUM(E36,G36,I36,K36,M36)/C36*100</f>
        <v>100</v>
      </c>
      <c r="S36" s="3">
        <v>576</v>
      </c>
      <c r="T36" s="3">
        <f t="shared" si="16"/>
        <v>13248</v>
      </c>
      <c r="U36" s="3">
        <v>3192</v>
      </c>
      <c r="V36" s="3">
        <v>179</v>
      </c>
      <c r="W36" s="3">
        <f>SUM(U36-V36)</f>
        <v>3013</v>
      </c>
      <c r="X36" s="59">
        <f>(T36-V36)/T36*100</f>
        <v>98.64885265700482</v>
      </c>
      <c r="Y36" s="59">
        <f>V36/B36</f>
        <v>7.782608695652174</v>
      </c>
      <c r="Z36" s="3">
        <v>1</v>
      </c>
      <c r="AA36" s="3"/>
      <c r="AB36" s="3"/>
    </row>
    <row r="37" spans="1:28" s="26" customFormat="1" ht="21.75" customHeight="1">
      <c r="A37" s="4">
        <v>1045</v>
      </c>
      <c r="B37" s="4">
        <v>20</v>
      </c>
      <c r="C37" s="17">
        <f t="shared" si="18"/>
        <v>20</v>
      </c>
      <c r="D37" s="3">
        <v>0</v>
      </c>
      <c r="E37" s="3">
        <v>1</v>
      </c>
      <c r="F37" s="59">
        <f t="shared" si="9"/>
        <v>5</v>
      </c>
      <c r="G37" s="3">
        <v>15</v>
      </c>
      <c r="H37" s="59">
        <f t="shared" si="10"/>
        <v>75</v>
      </c>
      <c r="I37" s="3">
        <v>3</v>
      </c>
      <c r="J37" s="59">
        <f t="shared" si="11"/>
        <v>15</v>
      </c>
      <c r="K37" s="3">
        <v>1</v>
      </c>
      <c r="L37" s="59">
        <f t="shared" si="12"/>
        <v>5</v>
      </c>
      <c r="M37" s="3">
        <v>0</v>
      </c>
      <c r="N37" s="59">
        <f t="shared" si="13"/>
        <v>0</v>
      </c>
      <c r="O37" s="3">
        <v>0</v>
      </c>
      <c r="P37" s="59">
        <f t="shared" si="14"/>
        <v>0</v>
      </c>
      <c r="Q37" s="59">
        <f>SUM(E37,G37,I37)/C37*100</f>
        <v>95</v>
      </c>
      <c r="R37" s="59">
        <f>SUM(E37,G37,I37,K37,M37)/C37*100</f>
        <v>100</v>
      </c>
      <c r="S37" s="3">
        <v>576</v>
      </c>
      <c r="T37" s="3">
        <f t="shared" si="16"/>
        <v>11520</v>
      </c>
      <c r="U37" s="3">
        <v>1696</v>
      </c>
      <c r="V37" s="3">
        <v>84</v>
      </c>
      <c r="W37" s="3">
        <f t="shared" si="19"/>
        <v>1612</v>
      </c>
      <c r="X37" s="59">
        <f t="shared" si="21"/>
        <v>99.27083333333333</v>
      </c>
      <c r="Y37" s="59">
        <f t="shared" si="17"/>
        <v>4.2</v>
      </c>
      <c r="Z37" s="3"/>
      <c r="AA37" s="3"/>
      <c r="AB37" s="3"/>
    </row>
    <row r="38" spans="1:28" s="26" customFormat="1" ht="21.75" customHeight="1">
      <c r="A38" s="4" t="s">
        <v>14</v>
      </c>
      <c r="B38" s="4">
        <f>SUM(B27:B37)</f>
        <v>253</v>
      </c>
      <c r="C38" s="6">
        <f>SUM(C27:C37)</f>
        <v>252</v>
      </c>
      <c r="D38" s="6">
        <f>SUM(D27:D37)</f>
        <v>1</v>
      </c>
      <c r="E38" s="6">
        <f>SUM(E27:E37)</f>
        <v>13</v>
      </c>
      <c r="F38" s="2">
        <f t="shared" si="9"/>
        <v>5.158730158730158</v>
      </c>
      <c r="G38" s="6">
        <f>SUM(G27:G37)</f>
        <v>111</v>
      </c>
      <c r="H38" s="2">
        <f t="shared" si="10"/>
        <v>44.047619047619044</v>
      </c>
      <c r="I38" s="6">
        <f>SUM(I27:I37)</f>
        <v>18</v>
      </c>
      <c r="J38" s="2">
        <f t="shared" si="11"/>
        <v>7.142857142857142</v>
      </c>
      <c r="K38" s="6">
        <f>SUM(K27:K37)</f>
        <v>104</v>
      </c>
      <c r="L38" s="2">
        <f>K38/C38*100</f>
        <v>41.269841269841265</v>
      </c>
      <c r="M38" s="6">
        <f>SUM(M27:M37)</f>
        <v>0</v>
      </c>
      <c r="N38" s="2">
        <f t="shared" si="13"/>
        <v>0</v>
      </c>
      <c r="O38" s="6">
        <f>SUM(O27:O37)</f>
        <v>6</v>
      </c>
      <c r="P38" s="2">
        <f t="shared" si="14"/>
        <v>2.380952380952381</v>
      </c>
      <c r="Q38" s="7">
        <f>SUM(E38,G38,I38)/C38*100</f>
        <v>56.34920634920635</v>
      </c>
      <c r="R38" s="7">
        <f t="shared" si="15"/>
        <v>97.61904761904762</v>
      </c>
      <c r="S38" s="8">
        <f>SUM(S27:S37)</f>
        <v>6444</v>
      </c>
      <c r="T38" s="6">
        <f>SUM(T27:T37)</f>
        <v>148140</v>
      </c>
      <c r="U38" s="6">
        <f>SUM(U27:U37)</f>
        <v>20430</v>
      </c>
      <c r="V38" s="6">
        <f>SUM(V27:V37)</f>
        <v>1521</v>
      </c>
      <c r="W38" s="6">
        <f>SUM(W27:W37)</f>
        <v>18909</v>
      </c>
      <c r="X38" s="7">
        <f>(T38-V38)/T38*100</f>
        <v>98.97326852976914</v>
      </c>
      <c r="Y38" s="2">
        <f>V38/C38</f>
        <v>6.035714285714286</v>
      </c>
      <c r="Z38" s="6">
        <f>SUM(Z27:Z37)</f>
        <v>10</v>
      </c>
      <c r="AA38" s="6">
        <f>SUM(AA27:AA37)</f>
        <v>13</v>
      </c>
      <c r="AB38" s="6">
        <f>SUM(AB28:AB37)</f>
        <v>0</v>
      </c>
    </row>
    <row r="39" spans="1:28" ht="23.25" customHeight="1">
      <c r="A39" s="10"/>
      <c r="B39" s="10"/>
      <c r="C39" s="11"/>
      <c r="D39" s="11"/>
      <c r="E39" s="11"/>
      <c r="F39" s="12"/>
      <c r="G39" s="11"/>
      <c r="H39" s="12"/>
      <c r="I39" s="11"/>
      <c r="J39" s="12"/>
      <c r="K39" s="11"/>
      <c r="L39" s="12"/>
      <c r="M39" s="11"/>
      <c r="N39" s="12"/>
      <c r="O39" s="11"/>
      <c r="P39" s="12"/>
      <c r="Q39" s="13"/>
      <c r="R39" s="13"/>
      <c r="S39" s="13"/>
      <c r="T39" s="11"/>
      <c r="U39" s="11"/>
      <c r="V39" s="11"/>
      <c r="W39" s="11"/>
      <c r="X39" s="13"/>
      <c r="Y39" s="12"/>
      <c r="Z39" s="11"/>
      <c r="AA39" s="11"/>
      <c r="AB39" s="11"/>
    </row>
    <row r="40" spans="1:28" ht="18" customHeight="1">
      <c r="A40" s="10"/>
      <c r="B40" s="10"/>
      <c r="C40" s="11"/>
      <c r="D40" s="11"/>
      <c r="E40" s="11"/>
      <c r="F40" s="12"/>
      <c r="G40" s="11"/>
      <c r="H40" s="12"/>
      <c r="I40" s="11"/>
      <c r="J40" s="12"/>
      <c r="K40" s="11"/>
      <c r="L40" s="12"/>
      <c r="M40" s="11"/>
      <c r="N40" s="12"/>
      <c r="O40" s="11"/>
      <c r="P40" s="12"/>
      <c r="Q40" s="13"/>
      <c r="R40" s="13"/>
      <c r="S40" s="13"/>
      <c r="T40" s="11"/>
      <c r="U40" s="11"/>
      <c r="V40" s="11"/>
      <c r="W40" s="11"/>
      <c r="X40" s="13"/>
      <c r="Y40" s="12"/>
      <c r="Z40" s="11"/>
      <c r="AA40" s="11"/>
      <c r="AB40" s="11"/>
    </row>
    <row r="41" spans="1:28" ht="16.5" customHeight="1">
      <c r="A41" s="69" t="s">
        <v>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29.25" customHeight="1">
      <c r="A42" s="64" t="s">
        <v>54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24.75" customHeight="1">
      <c r="A43" s="65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1:28" ht="24.75" customHeight="1">
      <c r="A44" s="68" t="s">
        <v>22</v>
      </c>
      <c r="B44" s="68" t="s">
        <v>25</v>
      </c>
      <c r="C44" s="68" t="s">
        <v>24</v>
      </c>
      <c r="D44" s="68" t="s">
        <v>23</v>
      </c>
      <c r="E44" s="68" t="s">
        <v>1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 t="s">
        <v>2</v>
      </c>
      <c r="R44" s="68" t="s">
        <v>3</v>
      </c>
      <c r="S44" s="66" t="s">
        <v>26</v>
      </c>
      <c r="T44" s="68" t="s">
        <v>4</v>
      </c>
      <c r="U44" s="68" t="s">
        <v>5</v>
      </c>
      <c r="V44" s="68"/>
      <c r="W44" s="68"/>
      <c r="X44" s="68" t="s">
        <v>6</v>
      </c>
      <c r="Y44" s="68" t="s">
        <v>7</v>
      </c>
      <c r="Z44" s="68" t="s">
        <v>8</v>
      </c>
      <c r="AA44" s="68" t="s">
        <v>9</v>
      </c>
      <c r="AB44" s="68" t="s">
        <v>10</v>
      </c>
    </row>
    <row r="45" spans="1:28" ht="22.5" customHeight="1">
      <c r="A45" s="68"/>
      <c r="B45" s="68"/>
      <c r="C45" s="68"/>
      <c r="D45" s="68"/>
      <c r="E45" s="3" t="s">
        <v>17</v>
      </c>
      <c r="F45" s="3" t="s">
        <v>15</v>
      </c>
      <c r="G45" s="3" t="s">
        <v>16</v>
      </c>
      <c r="H45" s="3" t="s">
        <v>15</v>
      </c>
      <c r="I45" s="3" t="s">
        <v>18</v>
      </c>
      <c r="J45" s="3" t="s">
        <v>15</v>
      </c>
      <c r="K45" s="3" t="s">
        <v>19</v>
      </c>
      <c r="L45" s="3" t="s">
        <v>15</v>
      </c>
      <c r="M45" s="3">
        <v>3</v>
      </c>
      <c r="N45" s="3" t="s">
        <v>15</v>
      </c>
      <c r="O45" s="3">
        <v>2</v>
      </c>
      <c r="P45" s="3" t="s">
        <v>15</v>
      </c>
      <c r="Q45" s="68"/>
      <c r="R45" s="68"/>
      <c r="S45" s="67"/>
      <c r="T45" s="68"/>
      <c r="U45" s="3" t="s">
        <v>11</v>
      </c>
      <c r="V45" s="3" t="s">
        <v>12</v>
      </c>
      <c r="W45" s="3" t="s">
        <v>13</v>
      </c>
      <c r="X45" s="68"/>
      <c r="Y45" s="68"/>
      <c r="Z45" s="68"/>
      <c r="AA45" s="68"/>
      <c r="AB45" s="68"/>
    </row>
    <row r="46" spans="1:28" ht="36" customHeight="1">
      <c r="A46" s="4">
        <v>823</v>
      </c>
      <c r="B46" s="4">
        <v>25</v>
      </c>
      <c r="C46" s="4">
        <f>(B46-D46)</f>
        <v>25</v>
      </c>
      <c r="D46" s="3">
        <v>0</v>
      </c>
      <c r="E46" s="3">
        <v>4</v>
      </c>
      <c r="F46" s="59">
        <f>E46/C46*100</f>
        <v>16</v>
      </c>
      <c r="G46" s="3">
        <v>12</v>
      </c>
      <c r="H46" s="59">
        <f>G46/C46*100</f>
        <v>48</v>
      </c>
      <c r="I46" s="3">
        <v>0</v>
      </c>
      <c r="J46" s="59">
        <f>I46/C46*100</f>
        <v>0</v>
      </c>
      <c r="K46" s="3">
        <v>9</v>
      </c>
      <c r="L46" s="59">
        <f>K46/C46*100</f>
        <v>36</v>
      </c>
      <c r="M46" s="3">
        <v>0</v>
      </c>
      <c r="N46" s="59">
        <f>M46/C46*100</f>
        <v>0</v>
      </c>
      <c r="O46" s="3">
        <v>0</v>
      </c>
      <c r="P46" s="59">
        <f>O46/C46*100</f>
        <v>0</v>
      </c>
      <c r="Q46" s="59">
        <f>SUM(E46,G46,I46)/C46*100</f>
        <v>64</v>
      </c>
      <c r="R46" s="59">
        <f>SUM(E46,G46,I46,K46,M46)/C46*100</f>
        <v>100</v>
      </c>
      <c r="S46" s="3">
        <v>576</v>
      </c>
      <c r="T46" s="3">
        <f>B46*S46</f>
        <v>14400</v>
      </c>
      <c r="U46" s="3">
        <v>1443</v>
      </c>
      <c r="V46" s="3">
        <v>145</v>
      </c>
      <c r="W46" s="3">
        <f>SUM(U46-V46)</f>
        <v>1298</v>
      </c>
      <c r="X46" s="59">
        <f>(T46-V46)/T46*100</f>
        <v>98.99305555555556</v>
      </c>
      <c r="Y46" s="59">
        <f>V46/B46</f>
        <v>5.8</v>
      </c>
      <c r="Z46" s="3">
        <v>1</v>
      </c>
      <c r="AA46" s="3">
        <v>1</v>
      </c>
      <c r="AB46" s="3"/>
    </row>
    <row r="47" spans="1:28" s="26" customFormat="1" ht="21.75" customHeight="1">
      <c r="A47" s="4">
        <v>827</v>
      </c>
      <c r="B47" s="4">
        <v>24</v>
      </c>
      <c r="C47" s="4">
        <f>(B47-D47)</f>
        <v>24</v>
      </c>
      <c r="D47" s="3">
        <v>0</v>
      </c>
      <c r="E47" s="3">
        <v>6</v>
      </c>
      <c r="F47" s="59">
        <f>E47/C47*100</f>
        <v>25</v>
      </c>
      <c r="G47" s="3">
        <v>15</v>
      </c>
      <c r="H47" s="59">
        <f>G47/C47*100</f>
        <v>62.5</v>
      </c>
      <c r="I47" s="3">
        <v>1</v>
      </c>
      <c r="J47" s="59">
        <f>I47/C47*100</f>
        <v>4.166666666666666</v>
      </c>
      <c r="K47" s="3">
        <v>2</v>
      </c>
      <c r="L47" s="59">
        <f>K47/C47*100</f>
        <v>8.333333333333332</v>
      </c>
      <c r="M47" s="3">
        <v>0</v>
      </c>
      <c r="N47" s="59">
        <f>M47/C47*100</f>
        <v>0</v>
      </c>
      <c r="O47" s="3">
        <v>0</v>
      </c>
      <c r="P47" s="59">
        <f>O47/C47*100</f>
        <v>0</v>
      </c>
      <c r="Q47" s="59">
        <f>SUM(E47,G47,I47)/C47*100</f>
        <v>91.66666666666666</v>
      </c>
      <c r="R47" s="59">
        <f>SUM(E47,G47,I47,K47,M47)/C47*100</f>
        <v>100</v>
      </c>
      <c r="S47" s="3">
        <v>576</v>
      </c>
      <c r="T47" s="3">
        <f>B47*S47</f>
        <v>13824</v>
      </c>
      <c r="U47" s="3">
        <v>1540</v>
      </c>
      <c r="V47" s="3">
        <v>76</v>
      </c>
      <c r="W47" s="3">
        <f>SUM(U47-V47)</f>
        <v>1464</v>
      </c>
      <c r="X47" s="59">
        <f>(T47-V47)/T47*100</f>
        <v>99.45023148148148</v>
      </c>
      <c r="Y47" s="59">
        <f>V47/B47</f>
        <v>3.1666666666666665</v>
      </c>
      <c r="Z47" s="3"/>
      <c r="AA47" s="3">
        <v>1</v>
      </c>
      <c r="AB47" s="3"/>
    </row>
    <row r="48" spans="1:28" s="26" customFormat="1" ht="23.25" customHeight="1">
      <c r="A48" s="4">
        <v>831</v>
      </c>
      <c r="B48" s="4">
        <v>24</v>
      </c>
      <c r="C48" s="4">
        <f>(B48-D48)</f>
        <v>24</v>
      </c>
      <c r="D48" s="3">
        <v>0</v>
      </c>
      <c r="E48" s="3">
        <v>3</v>
      </c>
      <c r="F48" s="59">
        <f>E48/C48*100</f>
        <v>12.5</v>
      </c>
      <c r="G48" s="3">
        <v>15</v>
      </c>
      <c r="H48" s="59">
        <f>G48/C48*100</f>
        <v>62.5</v>
      </c>
      <c r="I48" s="3">
        <v>2</v>
      </c>
      <c r="J48" s="59">
        <f>I48/C48*100</f>
        <v>8.333333333333332</v>
      </c>
      <c r="K48" s="3">
        <v>4</v>
      </c>
      <c r="L48" s="59">
        <f>K48/C48*100</f>
        <v>16.666666666666664</v>
      </c>
      <c r="M48" s="3">
        <v>0</v>
      </c>
      <c r="N48" s="59">
        <f>M48/C48*100</f>
        <v>0</v>
      </c>
      <c r="O48" s="3">
        <v>0</v>
      </c>
      <c r="P48" s="59">
        <f>O48/C48*100</f>
        <v>0</v>
      </c>
      <c r="Q48" s="59">
        <f>SUM(E48,G48,I48)/C48*100</f>
        <v>83.33333333333334</v>
      </c>
      <c r="R48" s="59">
        <f>SUM(E48,G48,I48,K48,M48)/C48*100</f>
        <v>100</v>
      </c>
      <c r="S48" s="3">
        <v>576</v>
      </c>
      <c r="T48" s="3">
        <f>B48*S48</f>
        <v>13824</v>
      </c>
      <c r="U48" s="3">
        <v>1294</v>
      </c>
      <c r="V48" s="3">
        <v>56</v>
      </c>
      <c r="W48" s="3">
        <f>SUM(U48-V48)</f>
        <v>1238</v>
      </c>
      <c r="X48" s="59">
        <f>(T48-V48)/T48*100</f>
        <v>99.5949074074074</v>
      </c>
      <c r="Y48" s="59">
        <f>V48/B48</f>
        <v>2.3333333333333335</v>
      </c>
      <c r="Z48" s="3"/>
      <c r="AA48" s="3"/>
      <c r="AB48" s="3"/>
    </row>
    <row r="49" spans="1:28" s="26" customFormat="1" ht="21.75" customHeight="1">
      <c r="A49" s="4">
        <v>835</v>
      </c>
      <c r="B49" s="4">
        <v>25</v>
      </c>
      <c r="C49" s="4">
        <f>(B49-D49)</f>
        <v>25</v>
      </c>
      <c r="D49" s="3">
        <v>0</v>
      </c>
      <c r="E49" s="3">
        <v>2</v>
      </c>
      <c r="F49" s="59">
        <f>E49/C49*100</f>
        <v>8</v>
      </c>
      <c r="G49" s="3">
        <v>21</v>
      </c>
      <c r="H49" s="59">
        <f>G49/C49*100</f>
        <v>84</v>
      </c>
      <c r="I49" s="3">
        <v>1</v>
      </c>
      <c r="J49" s="59">
        <f>I49/C49*100</f>
        <v>4</v>
      </c>
      <c r="K49" s="3">
        <v>1</v>
      </c>
      <c r="L49" s="59">
        <f>K49/C49*100</f>
        <v>4</v>
      </c>
      <c r="M49" s="3">
        <v>0</v>
      </c>
      <c r="N49" s="59">
        <f>M49/C49*100</f>
        <v>0</v>
      </c>
      <c r="O49" s="3">
        <v>0</v>
      </c>
      <c r="P49" s="59">
        <f>O49/C49*100</f>
        <v>0</v>
      </c>
      <c r="Q49" s="59">
        <f>SUM(E49,G49,I49)/C49*100</f>
        <v>96</v>
      </c>
      <c r="R49" s="59">
        <f>SUM(E49,G49,I49,K49,M49)/C49*100</f>
        <v>100</v>
      </c>
      <c r="S49" s="3">
        <v>576</v>
      </c>
      <c r="T49" s="3">
        <f>B49*S49</f>
        <v>14400</v>
      </c>
      <c r="U49" s="3">
        <v>2196</v>
      </c>
      <c r="V49" s="3">
        <v>0</v>
      </c>
      <c r="W49" s="3">
        <f>SUM(U49-V49)</f>
        <v>2196</v>
      </c>
      <c r="X49" s="59">
        <f>(T49-V49)/T49*100</f>
        <v>100</v>
      </c>
      <c r="Y49" s="59">
        <f>V49/B49</f>
        <v>0</v>
      </c>
      <c r="Z49" s="3"/>
      <c r="AA49" s="3"/>
      <c r="AB49" s="3"/>
    </row>
    <row r="50" spans="1:28" s="26" customFormat="1" ht="20.25" customHeight="1">
      <c r="A50" s="4" t="s">
        <v>14</v>
      </c>
      <c r="B50" s="4">
        <f>SUM(B46:B49)</f>
        <v>98</v>
      </c>
      <c r="C50" s="4">
        <f>SUM(C46:C49)</f>
        <v>98</v>
      </c>
      <c r="D50" s="4">
        <f>SUM(D46:D49)</f>
        <v>0</v>
      </c>
      <c r="E50" s="4">
        <f>SUM(E46:E49)</f>
        <v>15</v>
      </c>
      <c r="F50" s="2">
        <f>E50/C50*100</f>
        <v>15.306122448979592</v>
      </c>
      <c r="G50" s="4">
        <f>SUM(G46:G49)</f>
        <v>63</v>
      </c>
      <c r="H50" s="2">
        <f>G50/C50*100</f>
        <v>64.28571428571429</v>
      </c>
      <c r="I50" s="4">
        <f>SUM(I46:I49)</f>
        <v>4</v>
      </c>
      <c r="J50" s="2">
        <f>I50/C50*100</f>
        <v>4.081632653061225</v>
      </c>
      <c r="K50" s="4">
        <f>SUM(K46:K49)</f>
        <v>16</v>
      </c>
      <c r="L50" s="2">
        <f>K50/C50*100</f>
        <v>16.3265306122449</v>
      </c>
      <c r="M50" s="4">
        <f>SUM(M46:M49)</f>
        <v>0</v>
      </c>
      <c r="N50" s="2">
        <f>M50/C50*100</f>
        <v>0</v>
      </c>
      <c r="O50" s="4">
        <f>SUM(O46:O49)</f>
        <v>0</v>
      </c>
      <c r="P50" s="2">
        <f>O50/C50*100</f>
        <v>0</v>
      </c>
      <c r="Q50" s="2">
        <f>SUM(E50,G50,I50)/C50*100</f>
        <v>83.6734693877551</v>
      </c>
      <c r="R50" s="2">
        <f>SUM(E50,G50,I50,K50,M50)/C50*100</f>
        <v>100</v>
      </c>
      <c r="S50" s="14">
        <f>SUM(S46:S49)</f>
        <v>2304</v>
      </c>
      <c r="T50" s="4">
        <f>SUM(T46:T49)</f>
        <v>56448</v>
      </c>
      <c r="U50" s="4">
        <f>SUM(U46:U49)</f>
        <v>6473</v>
      </c>
      <c r="V50" s="4">
        <f>SUM(V46:V49)</f>
        <v>277</v>
      </c>
      <c r="W50" s="4">
        <f>SUM(W46:W49)</f>
        <v>6196</v>
      </c>
      <c r="X50" s="2">
        <f>(T50-V50)/T50*100</f>
        <v>99.5092828798186</v>
      </c>
      <c r="Y50" s="2">
        <f>V50/C50</f>
        <v>2.826530612244898</v>
      </c>
      <c r="Z50" s="4">
        <f>SUM(Z46:Z49)</f>
        <v>1</v>
      </c>
      <c r="AA50" s="4">
        <f>SUM(AA46:AA49)</f>
        <v>2</v>
      </c>
      <c r="AB50" s="4">
        <f>SUM(AB46:AB49)</f>
        <v>0</v>
      </c>
    </row>
    <row r="51" spans="1:28" s="26" customFormat="1" ht="20.25" customHeight="1">
      <c r="A51" s="10"/>
      <c r="B51" s="10"/>
      <c r="C51" s="11"/>
      <c r="D51" s="11"/>
      <c r="E51" s="11"/>
      <c r="F51" s="12"/>
      <c r="G51" s="11"/>
      <c r="H51" s="12"/>
      <c r="I51" s="11"/>
      <c r="J51" s="12"/>
      <c r="K51" s="11"/>
      <c r="L51" s="12"/>
      <c r="M51" s="11"/>
      <c r="N51" s="12"/>
      <c r="O51" s="11"/>
      <c r="P51" s="12"/>
      <c r="Q51" s="13"/>
      <c r="R51" s="13"/>
      <c r="S51" s="13"/>
      <c r="T51" s="11"/>
      <c r="U51" s="11"/>
      <c r="V51" s="11"/>
      <c r="W51" s="11"/>
      <c r="X51" s="13"/>
      <c r="Y51" s="12"/>
      <c r="Z51" s="11"/>
      <c r="AA51" s="11"/>
      <c r="AB51" s="11"/>
    </row>
    <row r="52" spans="1:28" s="26" customFormat="1" ht="21.75" customHeight="1">
      <c r="A52" s="10"/>
      <c r="B52" s="10"/>
      <c r="C52" s="11"/>
      <c r="D52" s="11"/>
      <c r="E52" s="11"/>
      <c r="F52" s="12"/>
      <c r="G52" s="11"/>
      <c r="H52" s="12"/>
      <c r="I52" s="11"/>
      <c r="J52" s="12"/>
      <c r="K52" s="11"/>
      <c r="L52" s="12"/>
      <c r="M52" s="11"/>
      <c r="N52" s="12"/>
      <c r="O52" s="11"/>
      <c r="P52" s="12"/>
      <c r="Q52" s="13"/>
      <c r="R52" s="13"/>
      <c r="S52" s="13"/>
      <c r="T52" s="11"/>
      <c r="U52" s="11"/>
      <c r="V52" s="11"/>
      <c r="W52" s="11"/>
      <c r="X52" s="13"/>
      <c r="Y52" s="12"/>
      <c r="Z52" s="11"/>
      <c r="AA52" s="11"/>
      <c r="AB52" s="11"/>
    </row>
    <row r="53" spans="1:28" ht="23.25" customHeight="1">
      <c r="A53" s="69" t="s">
        <v>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</row>
    <row r="54" spans="1:28" ht="18.75">
      <c r="A54" s="64" t="s">
        <v>54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" customHeight="1">
      <c r="A55" s="66" t="s">
        <v>22</v>
      </c>
      <c r="B55" s="66" t="s">
        <v>25</v>
      </c>
      <c r="C55" s="66" t="s">
        <v>24</v>
      </c>
      <c r="D55" s="66" t="s">
        <v>23</v>
      </c>
      <c r="E55" s="71" t="s">
        <v>1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  <c r="Q55" s="66" t="s">
        <v>2</v>
      </c>
      <c r="R55" s="66" t="s">
        <v>3</v>
      </c>
      <c r="S55" s="66" t="s">
        <v>26</v>
      </c>
      <c r="T55" s="66" t="s">
        <v>4</v>
      </c>
      <c r="U55" s="71" t="s">
        <v>5</v>
      </c>
      <c r="V55" s="72"/>
      <c r="W55" s="73"/>
      <c r="X55" s="66" t="s">
        <v>6</v>
      </c>
      <c r="Y55" s="66" t="s">
        <v>7</v>
      </c>
      <c r="Z55" s="66" t="s">
        <v>8</v>
      </c>
      <c r="AA55" s="66" t="s">
        <v>9</v>
      </c>
      <c r="AB55" s="66" t="s">
        <v>10</v>
      </c>
    </row>
    <row r="56" spans="1:28" ht="23.25" customHeight="1">
      <c r="A56" s="67"/>
      <c r="B56" s="67"/>
      <c r="C56" s="67"/>
      <c r="D56" s="67"/>
      <c r="E56" s="3" t="s">
        <v>17</v>
      </c>
      <c r="F56" s="3" t="s">
        <v>15</v>
      </c>
      <c r="G56" s="3" t="s">
        <v>16</v>
      </c>
      <c r="H56" s="3" t="s">
        <v>15</v>
      </c>
      <c r="I56" s="3" t="s">
        <v>18</v>
      </c>
      <c r="J56" s="3" t="s">
        <v>15</v>
      </c>
      <c r="K56" s="3" t="s">
        <v>19</v>
      </c>
      <c r="L56" s="3" t="s">
        <v>15</v>
      </c>
      <c r="M56" s="3">
        <v>3</v>
      </c>
      <c r="N56" s="3" t="s">
        <v>15</v>
      </c>
      <c r="O56" s="3">
        <v>2</v>
      </c>
      <c r="P56" s="3" t="s">
        <v>15</v>
      </c>
      <c r="Q56" s="67"/>
      <c r="R56" s="67"/>
      <c r="S56" s="67"/>
      <c r="T56" s="67"/>
      <c r="U56" s="3" t="s">
        <v>11</v>
      </c>
      <c r="V56" s="3" t="s">
        <v>12</v>
      </c>
      <c r="W56" s="3" t="s">
        <v>13</v>
      </c>
      <c r="X56" s="67"/>
      <c r="Y56" s="67"/>
      <c r="Z56" s="67"/>
      <c r="AA56" s="67"/>
      <c r="AB56" s="67"/>
    </row>
    <row r="57" spans="1:28" ht="26.25" customHeight="1">
      <c r="A57" s="19" t="s">
        <v>75</v>
      </c>
      <c r="B57" s="18">
        <f aca="true" t="shared" si="22" ref="B57:AB57">B11</f>
        <v>106</v>
      </c>
      <c r="C57" s="18">
        <f t="shared" si="22"/>
        <v>106</v>
      </c>
      <c r="D57" s="18">
        <f t="shared" si="22"/>
        <v>0</v>
      </c>
      <c r="E57" s="18">
        <f t="shared" si="22"/>
        <v>12</v>
      </c>
      <c r="F57" s="20">
        <f t="shared" si="22"/>
        <v>11.320754716981133</v>
      </c>
      <c r="G57" s="18">
        <f t="shared" si="22"/>
        <v>40</v>
      </c>
      <c r="H57" s="20">
        <f t="shared" si="22"/>
        <v>37.735849056603776</v>
      </c>
      <c r="I57" s="18">
        <f t="shared" si="22"/>
        <v>13</v>
      </c>
      <c r="J57" s="20">
        <f t="shared" si="22"/>
        <v>12.264150943396226</v>
      </c>
      <c r="K57" s="18">
        <f t="shared" si="22"/>
        <v>39</v>
      </c>
      <c r="L57" s="20">
        <f t="shared" si="22"/>
        <v>36.79245283018868</v>
      </c>
      <c r="M57" s="18">
        <f t="shared" si="22"/>
        <v>2</v>
      </c>
      <c r="N57" s="20">
        <f t="shared" si="22"/>
        <v>1.8867924528301887</v>
      </c>
      <c r="O57" s="18">
        <f t="shared" si="22"/>
        <v>0</v>
      </c>
      <c r="P57" s="20">
        <f t="shared" si="22"/>
        <v>0</v>
      </c>
      <c r="Q57" s="20">
        <f t="shared" si="22"/>
        <v>61.32075471698113</v>
      </c>
      <c r="R57" s="20">
        <f t="shared" si="22"/>
        <v>100</v>
      </c>
      <c r="S57" s="21">
        <f t="shared" si="22"/>
        <v>2916</v>
      </c>
      <c r="T57" s="21">
        <f t="shared" si="22"/>
        <v>61920</v>
      </c>
      <c r="U57" s="18">
        <f t="shared" si="22"/>
        <v>7380</v>
      </c>
      <c r="V57" s="18">
        <f t="shared" si="22"/>
        <v>433</v>
      </c>
      <c r="W57" s="18">
        <f t="shared" si="22"/>
        <v>6947</v>
      </c>
      <c r="X57" s="20">
        <f t="shared" si="22"/>
        <v>99.30071059431525</v>
      </c>
      <c r="Y57" s="20">
        <f t="shared" si="22"/>
        <v>4.084905660377358</v>
      </c>
      <c r="Z57" s="18">
        <f t="shared" si="22"/>
        <v>1</v>
      </c>
      <c r="AA57" s="18">
        <f t="shared" si="22"/>
        <v>3</v>
      </c>
      <c r="AB57" s="18">
        <f t="shared" si="22"/>
        <v>0</v>
      </c>
    </row>
    <row r="58" spans="1:28" ht="24" customHeight="1">
      <c r="A58" s="5" t="s">
        <v>76</v>
      </c>
      <c r="B58" s="14">
        <f aca="true" t="shared" si="23" ref="B58:AB58">B20</f>
        <v>50</v>
      </c>
      <c r="C58" s="14">
        <f t="shared" si="23"/>
        <v>50</v>
      </c>
      <c r="D58" s="14">
        <f t="shared" si="23"/>
        <v>0</v>
      </c>
      <c r="E58" s="14">
        <f t="shared" si="23"/>
        <v>1</v>
      </c>
      <c r="F58" s="2">
        <f t="shared" si="23"/>
        <v>2</v>
      </c>
      <c r="G58" s="14">
        <f t="shared" si="23"/>
        <v>37</v>
      </c>
      <c r="H58" s="2">
        <f t="shared" si="23"/>
        <v>74</v>
      </c>
      <c r="I58" s="14">
        <f t="shared" si="23"/>
        <v>4</v>
      </c>
      <c r="J58" s="2">
        <f t="shared" si="23"/>
        <v>8</v>
      </c>
      <c r="K58" s="14">
        <f t="shared" si="23"/>
        <v>8</v>
      </c>
      <c r="L58" s="2">
        <f t="shared" si="23"/>
        <v>16</v>
      </c>
      <c r="M58" s="14">
        <f t="shared" si="23"/>
        <v>0</v>
      </c>
      <c r="N58" s="2">
        <f t="shared" si="23"/>
        <v>0</v>
      </c>
      <c r="O58" s="14">
        <f t="shared" si="23"/>
        <v>0</v>
      </c>
      <c r="P58" s="2">
        <f t="shared" si="23"/>
        <v>0</v>
      </c>
      <c r="Q58" s="2">
        <f t="shared" si="23"/>
        <v>84</v>
      </c>
      <c r="R58" s="2">
        <f t="shared" si="23"/>
        <v>100</v>
      </c>
      <c r="S58" s="14">
        <f t="shared" si="23"/>
        <v>1152</v>
      </c>
      <c r="T58" s="14">
        <f t="shared" si="23"/>
        <v>28800</v>
      </c>
      <c r="U58" s="14">
        <f t="shared" si="23"/>
        <v>1192</v>
      </c>
      <c r="V58" s="14">
        <f t="shared" si="23"/>
        <v>152</v>
      </c>
      <c r="W58" s="14">
        <f t="shared" si="23"/>
        <v>1040</v>
      </c>
      <c r="X58" s="2">
        <f t="shared" si="23"/>
        <v>99.47222222222221</v>
      </c>
      <c r="Y58" s="2">
        <f t="shared" si="23"/>
        <v>3.04</v>
      </c>
      <c r="Z58" s="14">
        <f t="shared" si="23"/>
        <v>2</v>
      </c>
      <c r="AA58" s="14">
        <f t="shared" si="23"/>
        <v>4</v>
      </c>
      <c r="AB58" s="14">
        <f t="shared" si="23"/>
        <v>0</v>
      </c>
    </row>
    <row r="59" spans="1:28" ht="24" customHeight="1">
      <c r="A59" s="5" t="s">
        <v>30</v>
      </c>
      <c r="B59" s="14">
        <f>B38</f>
        <v>253</v>
      </c>
      <c r="C59" s="14">
        <f aca="true" t="shared" si="24" ref="C59:AB59">C38</f>
        <v>252</v>
      </c>
      <c r="D59" s="14">
        <f t="shared" si="24"/>
        <v>1</v>
      </c>
      <c r="E59" s="14">
        <f t="shared" si="24"/>
        <v>13</v>
      </c>
      <c r="F59" s="2">
        <f t="shared" si="24"/>
        <v>5.158730158730158</v>
      </c>
      <c r="G59" s="14">
        <f t="shared" si="24"/>
        <v>111</v>
      </c>
      <c r="H59" s="2">
        <f t="shared" si="24"/>
        <v>44.047619047619044</v>
      </c>
      <c r="I59" s="14">
        <f t="shared" si="24"/>
        <v>18</v>
      </c>
      <c r="J59" s="2">
        <f t="shared" si="24"/>
        <v>7.142857142857142</v>
      </c>
      <c r="K59" s="14">
        <f t="shared" si="24"/>
        <v>104</v>
      </c>
      <c r="L59" s="2">
        <f t="shared" si="24"/>
        <v>41.269841269841265</v>
      </c>
      <c r="M59" s="14">
        <f t="shared" si="24"/>
        <v>0</v>
      </c>
      <c r="N59" s="2">
        <f t="shared" si="24"/>
        <v>0</v>
      </c>
      <c r="O59" s="14">
        <f t="shared" si="24"/>
        <v>6</v>
      </c>
      <c r="P59" s="2">
        <f t="shared" si="24"/>
        <v>2.380952380952381</v>
      </c>
      <c r="Q59" s="2">
        <f t="shared" si="24"/>
        <v>56.34920634920635</v>
      </c>
      <c r="R59" s="2">
        <f t="shared" si="24"/>
        <v>97.61904761904762</v>
      </c>
      <c r="S59" s="14">
        <f t="shared" si="24"/>
        <v>6444</v>
      </c>
      <c r="T59" s="14">
        <f t="shared" si="24"/>
        <v>148140</v>
      </c>
      <c r="U59" s="14">
        <f t="shared" si="24"/>
        <v>20430</v>
      </c>
      <c r="V59" s="14">
        <f t="shared" si="24"/>
        <v>1521</v>
      </c>
      <c r="W59" s="14">
        <f t="shared" si="24"/>
        <v>18909</v>
      </c>
      <c r="X59" s="2">
        <f t="shared" si="24"/>
        <v>98.97326852976914</v>
      </c>
      <c r="Y59" s="2">
        <f t="shared" si="24"/>
        <v>6.035714285714286</v>
      </c>
      <c r="Z59" s="14">
        <f t="shared" si="24"/>
        <v>10</v>
      </c>
      <c r="AA59" s="14">
        <f t="shared" si="24"/>
        <v>13</v>
      </c>
      <c r="AB59" s="14">
        <f t="shared" si="24"/>
        <v>0</v>
      </c>
    </row>
    <row r="60" spans="1:28" ht="36" customHeight="1">
      <c r="A60" s="5" t="s">
        <v>20</v>
      </c>
      <c r="B60" s="14">
        <f>B50</f>
        <v>98</v>
      </c>
      <c r="C60" s="14">
        <f>C50</f>
        <v>98</v>
      </c>
      <c r="D60" s="14">
        <f>D50</f>
        <v>0</v>
      </c>
      <c r="E60" s="14">
        <f aca="true" t="shared" si="25" ref="E60:AB60">E50</f>
        <v>15</v>
      </c>
      <c r="F60" s="2">
        <f t="shared" si="25"/>
        <v>15.306122448979592</v>
      </c>
      <c r="G60" s="14">
        <f t="shared" si="25"/>
        <v>63</v>
      </c>
      <c r="H60" s="2">
        <f t="shared" si="25"/>
        <v>64.28571428571429</v>
      </c>
      <c r="I60" s="14">
        <f t="shared" si="25"/>
        <v>4</v>
      </c>
      <c r="J60" s="2">
        <f t="shared" si="25"/>
        <v>4.081632653061225</v>
      </c>
      <c r="K60" s="14">
        <f t="shared" si="25"/>
        <v>16</v>
      </c>
      <c r="L60" s="2">
        <f t="shared" si="25"/>
        <v>16.3265306122449</v>
      </c>
      <c r="M60" s="14">
        <f t="shared" si="25"/>
        <v>0</v>
      </c>
      <c r="N60" s="2">
        <f>N50</f>
        <v>0</v>
      </c>
      <c r="O60" s="14">
        <f t="shared" si="25"/>
        <v>0</v>
      </c>
      <c r="P60" s="2">
        <f t="shared" si="25"/>
        <v>0</v>
      </c>
      <c r="Q60" s="2">
        <f t="shared" si="25"/>
        <v>83.6734693877551</v>
      </c>
      <c r="R60" s="2">
        <f>R50</f>
        <v>100</v>
      </c>
      <c r="S60" s="14">
        <f t="shared" si="25"/>
        <v>2304</v>
      </c>
      <c r="T60" s="14">
        <f t="shared" si="25"/>
        <v>56448</v>
      </c>
      <c r="U60" s="14">
        <f t="shared" si="25"/>
        <v>6473</v>
      </c>
      <c r="V60" s="14">
        <f t="shared" si="25"/>
        <v>277</v>
      </c>
      <c r="W60" s="14">
        <f t="shared" si="25"/>
        <v>6196</v>
      </c>
      <c r="X60" s="2">
        <f t="shared" si="25"/>
        <v>99.5092828798186</v>
      </c>
      <c r="Y60" s="2">
        <f>Y50</f>
        <v>2.826530612244898</v>
      </c>
      <c r="Z60" s="14">
        <f t="shared" si="25"/>
        <v>1</v>
      </c>
      <c r="AA60" s="14">
        <f t="shared" si="25"/>
        <v>2</v>
      </c>
      <c r="AB60" s="14">
        <f t="shared" si="25"/>
        <v>0</v>
      </c>
    </row>
    <row r="61" spans="1:28" s="26" customFormat="1" ht="23.25" customHeight="1">
      <c r="A61" s="4" t="s">
        <v>14</v>
      </c>
      <c r="B61" s="4">
        <f>SUM(B57:B60)</f>
        <v>507</v>
      </c>
      <c r="C61" s="4">
        <f>SUM(C57:C60)</f>
        <v>506</v>
      </c>
      <c r="D61" s="6">
        <f>SUM(D57:D60)</f>
        <v>1</v>
      </c>
      <c r="E61" s="6">
        <f>SUM(E57:E60)</f>
        <v>41</v>
      </c>
      <c r="F61" s="15">
        <f>E61/C61*100</f>
        <v>8.102766798418973</v>
      </c>
      <c r="G61" s="6">
        <f>SUM(G57:G60)</f>
        <v>251</v>
      </c>
      <c r="H61" s="15">
        <f>G61/C61*100</f>
        <v>49.60474308300395</v>
      </c>
      <c r="I61" s="6">
        <f>SUM(I57:I60)</f>
        <v>39</v>
      </c>
      <c r="J61" s="15">
        <f>I61/C61*100</f>
        <v>7.707509881422925</v>
      </c>
      <c r="K61" s="6">
        <f>SUM(K57:K60)</f>
        <v>167</v>
      </c>
      <c r="L61" s="15">
        <f>K61/C61*100</f>
        <v>33.00395256916996</v>
      </c>
      <c r="M61" s="6">
        <f>SUM(M57:M60)</f>
        <v>2</v>
      </c>
      <c r="N61" s="15">
        <f>M61/C61*100</f>
        <v>0.3952569169960474</v>
      </c>
      <c r="O61" s="6">
        <f>SUM(O57:O60)</f>
        <v>6</v>
      </c>
      <c r="P61" s="15">
        <f>O61/C61*100</f>
        <v>1.185770750988142</v>
      </c>
      <c r="Q61" s="7">
        <f>SUM(E61,G61,I61)/C61*100</f>
        <v>65.41501976284584</v>
      </c>
      <c r="R61" s="7">
        <f>SUM(E61,G61,I61,K61,M61)/C61*100</f>
        <v>98.81422924901186</v>
      </c>
      <c r="S61" s="8">
        <f>SUM(S57:S60)</f>
        <v>12816</v>
      </c>
      <c r="T61" s="6">
        <f>SUM(T57:T60)</f>
        <v>295308</v>
      </c>
      <c r="U61" s="6">
        <f>SUM(U57:U60)</f>
        <v>35475</v>
      </c>
      <c r="V61" s="6">
        <f>SUM(V57:V60)</f>
        <v>2383</v>
      </c>
      <c r="W61" s="6">
        <f>SUM(W57:W60)</f>
        <v>33092</v>
      </c>
      <c r="X61" s="7">
        <f>(T61-V61)/T61*100</f>
        <v>99.19304590461483</v>
      </c>
      <c r="Y61" s="2">
        <f>V61/C61</f>
        <v>4.709486166007905</v>
      </c>
      <c r="Z61" s="6">
        <f>SUM(Z57:Z60)</f>
        <v>14</v>
      </c>
      <c r="AA61" s="6">
        <f>SUM(AA57:AA60)</f>
        <v>22</v>
      </c>
      <c r="AB61" s="6">
        <f>SUM(AB57:AB60)</f>
        <v>0</v>
      </c>
    </row>
    <row r="62" spans="1:2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"/>
    </row>
    <row r="64" spans="1:28" ht="15.75">
      <c r="A64" s="16" t="s">
        <v>28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 t="s">
        <v>29</v>
      </c>
      <c r="V64" s="16"/>
      <c r="W64" s="16"/>
      <c r="X64" s="16"/>
      <c r="Y64" s="16"/>
      <c r="Z64" s="16"/>
      <c r="AA64" s="16"/>
      <c r="AB64" s="1"/>
    </row>
  </sheetData>
  <sheetProtection/>
  <mergeCells count="89">
    <mergeCell ref="AB55:AB56"/>
    <mergeCell ref="T55:T56"/>
    <mergeCell ref="U55:W55"/>
    <mergeCell ref="X55:X56"/>
    <mergeCell ref="Y55:Y56"/>
    <mergeCell ref="Z55:Z56"/>
    <mergeCell ref="AA55:AA56"/>
    <mergeCell ref="A53:AB53"/>
    <mergeCell ref="A54:AB54"/>
    <mergeCell ref="A55:A56"/>
    <mergeCell ref="B55:B56"/>
    <mergeCell ref="C55:C56"/>
    <mergeCell ref="D55:D56"/>
    <mergeCell ref="E55:P55"/>
    <mergeCell ref="Q55:Q56"/>
    <mergeCell ref="R55:R56"/>
    <mergeCell ref="S55:S56"/>
    <mergeCell ref="U44:W44"/>
    <mergeCell ref="X44:X45"/>
    <mergeCell ref="Y44:Y45"/>
    <mergeCell ref="Z44:Z45"/>
    <mergeCell ref="AA44:AA45"/>
    <mergeCell ref="AB44:AB45"/>
    <mergeCell ref="AA25:AA26"/>
    <mergeCell ref="AB25:AB26"/>
    <mergeCell ref="A41:AB41"/>
    <mergeCell ref="A44:A45"/>
    <mergeCell ref="B44:B45"/>
    <mergeCell ref="C44:C45"/>
    <mergeCell ref="D44:D45"/>
    <mergeCell ref="E44:P44"/>
    <mergeCell ref="Q44:Q45"/>
    <mergeCell ref="R44:R45"/>
    <mergeCell ref="S25:S26"/>
    <mergeCell ref="T25:T26"/>
    <mergeCell ref="U25:W25"/>
    <mergeCell ref="X25:X26"/>
    <mergeCell ref="Y25:Y26"/>
    <mergeCell ref="Z25:Z26"/>
    <mergeCell ref="A22:AB22"/>
    <mergeCell ref="A23:AB23"/>
    <mergeCell ref="A24:AB24"/>
    <mergeCell ref="A25:A26"/>
    <mergeCell ref="B25:B26"/>
    <mergeCell ref="C25:C26"/>
    <mergeCell ref="D25:D26"/>
    <mergeCell ref="E25:P25"/>
    <mergeCell ref="Q25:Q26"/>
    <mergeCell ref="R25:R26"/>
    <mergeCell ref="D4:D5"/>
    <mergeCell ref="E4:P4"/>
    <mergeCell ref="U16:W16"/>
    <mergeCell ref="X16:X17"/>
    <mergeCell ref="Y4:Y5"/>
    <mergeCell ref="Z4:Z5"/>
    <mergeCell ref="Q4:Q5"/>
    <mergeCell ref="R4:R5"/>
    <mergeCell ref="D16:D17"/>
    <mergeCell ref="E16:P16"/>
    <mergeCell ref="A1:AB1"/>
    <mergeCell ref="A2:AB2"/>
    <mergeCell ref="A3:AB3"/>
    <mergeCell ref="A4:A5"/>
    <mergeCell ref="B4:B5"/>
    <mergeCell ref="C4:C5"/>
    <mergeCell ref="S4:S5"/>
    <mergeCell ref="T4:T5"/>
    <mergeCell ref="U4:W4"/>
    <mergeCell ref="X4:X5"/>
    <mergeCell ref="AA4:AA5"/>
    <mergeCell ref="AB4:AB5"/>
    <mergeCell ref="A13:AB13"/>
    <mergeCell ref="A14:AB14"/>
    <mergeCell ref="A15:AB15"/>
    <mergeCell ref="A16:A17"/>
    <mergeCell ref="B16:B17"/>
    <mergeCell ref="C16:C17"/>
    <mergeCell ref="Y16:Y17"/>
    <mergeCell ref="Z16:Z17"/>
    <mergeCell ref="A42:AB42"/>
    <mergeCell ref="A43:AB43"/>
    <mergeCell ref="S44:S45"/>
    <mergeCell ref="T44:T45"/>
    <mergeCell ref="AA16:AA17"/>
    <mergeCell ref="AB16:AB17"/>
    <mergeCell ref="Q16:Q17"/>
    <mergeCell ref="R16:R17"/>
    <mergeCell ref="S16:S17"/>
    <mergeCell ref="T16:T17"/>
  </mergeCells>
  <printOptions/>
  <pageMargins left="0.7" right="0.7" top="0.75" bottom="0.75" header="0.3" footer="0.3"/>
  <pageSetup fitToHeight="0" fitToWidth="1" horizontalDpi="600" verticalDpi="600" orientation="landscape" paperSize="9" scale="49" r:id="rId1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view="pageBreakPreview" zoomScale="90" zoomScaleNormal="80" zoomScaleSheetLayoutView="90" zoomScalePageLayoutView="0" workbookViewId="0" topLeftCell="A10">
      <selection activeCell="P24" sqref="P24"/>
    </sheetView>
  </sheetViews>
  <sheetFormatPr defaultColWidth="9.00390625" defaultRowHeight="12.75"/>
  <cols>
    <col min="17" max="17" width="10.00390625" style="0" customWidth="1"/>
    <col min="19" max="19" width="11.25390625" style="0" bestFit="1" customWidth="1"/>
    <col min="20" max="20" width="12.625" style="0" bestFit="1" customWidth="1"/>
    <col min="24" max="24" width="12.125" style="0" customWidth="1"/>
    <col min="26" max="26" width="10.25390625" style="0" customWidth="1"/>
    <col min="27" max="27" width="10.875" style="0" customWidth="1"/>
  </cols>
  <sheetData>
    <row r="1" spans="1:29" ht="34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26"/>
    </row>
    <row r="2" spans="1:28" s="26" customFormat="1" ht="23.25" customHeight="1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8.75">
      <c r="A3" s="70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ht="15">
      <c r="A4" s="66" t="s">
        <v>22</v>
      </c>
      <c r="B4" s="66" t="s">
        <v>25</v>
      </c>
      <c r="C4" s="66" t="s">
        <v>24</v>
      </c>
      <c r="D4" s="66" t="s">
        <v>23</v>
      </c>
      <c r="E4" s="71" t="s">
        <v>1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66" t="s">
        <v>2</v>
      </c>
      <c r="R4" s="66" t="s">
        <v>3</v>
      </c>
      <c r="S4" s="66" t="s">
        <v>26</v>
      </c>
      <c r="T4" s="66" t="s">
        <v>4</v>
      </c>
      <c r="U4" s="71" t="s">
        <v>5</v>
      </c>
      <c r="V4" s="72"/>
      <c r="W4" s="73"/>
      <c r="X4" s="66" t="s">
        <v>6</v>
      </c>
      <c r="Y4" s="66" t="s">
        <v>7</v>
      </c>
      <c r="Z4" s="66" t="s">
        <v>8</v>
      </c>
      <c r="AA4" s="66" t="s">
        <v>9</v>
      </c>
      <c r="AB4" s="66" t="s">
        <v>10</v>
      </c>
    </row>
    <row r="5" spans="1:28" ht="30">
      <c r="A5" s="67"/>
      <c r="B5" s="67"/>
      <c r="C5" s="67"/>
      <c r="D5" s="67"/>
      <c r="E5" s="3" t="s">
        <v>17</v>
      </c>
      <c r="F5" s="3" t="s">
        <v>15</v>
      </c>
      <c r="G5" s="3" t="s">
        <v>16</v>
      </c>
      <c r="H5" s="3" t="s">
        <v>15</v>
      </c>
      <c r="I5" s="3" t="s">
        <v>18</v>
      </c>
      <c r="J5" s="3" t="s">
        <v>15</v>
      </c>
      <c r="K5" s="3" t="s">
        <v>19</v>
      </c>
      <c r="L5" s="3" t="s">
        <v>15</v>
      </c>
      <c r="M5" s="3">
        <v>3</v>
      </c>
      <c r="N5" s="3" t="s">
        <v>15</v>
      </c>
      <c r="O5" s="3">
        <v>2</v>
      </c>
      <c r="P5" s="3" t="s">
        <v>15</v>
      </c>
      <c r="Q5" s="67"/>
      <c r="R5" s="67"/>
      <c r="S5" s="67"/>
      <c r="T5" s="67"/>
      <c r="U5" s="3" t="s">
        <v>11</v>
      </c>
      <c r="V5" s="3" t="s">
        <v>12</v>
      </c>
      <c r="W5" s="3" t="s">
        <v>13</v>
      </c>
      <c r="X5" s="67"/>
      <c r="Y5" s="67"/>
      <c r="Z5" s="67"/>
      <c r="AA5" s="67"/>
      <c r="AB5" s="67"/>
    </row>
    <row r="6" spans="1:28" ht="15.75">
      <c r="A6" s="23">
        <v>311</v>
      </c>
      <c r="B6" s="23">
        <v>25</v>
      </c>
      <c r="C6" s="23">
        <v>25</v>
      </c>
      <c r="D6" s="58">
        <v>0</v>
      </c>
      <c r="E6" s="58">
        <v>1</v>
      </c>
      <c r="F6" s="25">
        <f aca="true" t="shared" si="0" ref="F6:F12">E6/C6*100</f>
        <v>4</v>
      </c>
      <c r="G6" s="58">
        <v>21</v>
      </c>
      <c r="H6" s="25">
        <f aca="true" t="shared" si="1" ref="H6:H12">G6/C6*100</f>
        <v>84</v>
      </c>
      <c r="I6" s="58">
        <v>0</v>
      </c>
      <c r="J6" s="25">
        <f aca="true" t="shared" si="2" ref="J6:J12">I6/C6*100</f>
        <v>0</v>
      </c>
      <c r="K6" s="58">
        <v>3</v>
      </c>
      <c r="L6" s="25">
        <f aca="true" t="shared" si="3" ref="L6:L12">K6/C6*100</f>
        <v>12</v>
      </c>
      <c r="M6" s="58">
        <v>0</v>
      </c>
      <c r="N6" s="25">
        <f aca="true" t="shared" si="4" ref="N6:N12">M6/C6*100</f>
        <v>0</v>
      </c>
      <c r="O6" s="58">
        <v>0</v>
      </c>
      <c r="P6" s="25">
        <f aca="true" t="shared" si="5" ref="P6:P12">O6/C6*100</f>
        <v>0</v>
      </c>
      <c r="Q6" s="25">
        <f aca="true" t="shared" si="6" ref="Q6:Q12">SUM(E6,G6,I6)/C6*100</f>
        <v>88</v>
      </c>
      <c r="R6" s="25">
        <f aca="true" t="shared" si="7" ref="R6:R12">SUM(E6,G6,I6,K6,M6)/C6*100</f>
        <v>100</v>
      </c>
      <c r="S6" s="58">
        <v>576</v>
      </c>
      <c r="T6" s="58">
        <v>14400</v>
      </c>
      <c r="U6" s="58">
        <v>1379</v>
      </c>
      <c r="V6" s="58">
        <v>111</v>
      </c>
      <c r="W6" s="54">
        <v>1257</v>
      </c>
      <c r="X6" s="25">
        <f aca="true" t="shared" si="8" ref="X6:X12">(T6-V6)/T6*100</f>
        <v>99.22916666666667</v>
      </c>
      <c r="Y6" s="25">
        <f aca="true" t="shared" si="9" ref="Y6:Y11">V6/B6</f>
        <v>4.44</v>
      </c>
      <c r="Z6" s="58"/>
      <c r="AA6" s="58"/>
      <c r="AB6" s="58"/>
    </row>
    <row r="7" spans="1:28" ht="15.75">
      <c r="A7" s="23">
        <v>319</v>
      </c>
      <c r="B7" s="23">
        <v>25</v>
      </c>
      <c r="C7" s="23">
        <v>25</v>
      </c>
      <c r="D7" s="58">
        <v>0</v>
      </c>
      <c r="E7" s="58">
        <v>2</v>
      </c>
      <c r="F7" s="25">
        <f t="shared" si="0"/>
        <v>8</v>
      </c>
      <c r="G7" s="58">
        <v>12</v>
      </c>
      <c r="H7" s="25">
        <f t="shared" si="1"/>
        <v>48</v>
      </c>
      <c r="I7" s="58">
        <v>0</v>
      </c>
      <c r="J7" s="25">
        <f t="shared" si="2"/>
        <v>0</v>
      </c>
      <c r="K7" s="58">
        <v>11</v>
      </c>
      <c r="L7" s="25">
        <f t="shared" si="3"/>
        <v>44</v>
      </c>
      <c r="M7" s="58">
        <v>0</v>
      </c>
      <c r="N7" s="25">
        <f t="shared" si="4"/>
        <v>0</v>
      </c>
      <c r="O7" s="58">
        <v>0</v>
      </c>
      <c r="P7" s="25">
        <f t="shared" si="5"/>
        <v>0</v>
      </c>
      <c r="Q7" s="25">
        <f t="shared" si="6"/>
        <v>56.00000000000001</v>
      </c>
      <c r="R7" s="25">
        <f>SUM(E7,G7,I7,K7,M7)/C7*100</f>
        <v>100</v>
      </c>
      <c r="S7" s="58">
        <v>576</v>
      </c>
      <c r="T7" s="58">
        <v>14400</v>
      </c>
      <c r="U7" s="58">
        <v>1543</v>
      </c>
      <c r="V7" s="58">
        <v>40</v>
      </c>
      <c r="W7" s="54">
        <v>974</v>
      </c>
      <c r="X7" s="25">
        <f t="shared" si="8"/>
        <v>99.72222222222223</v>
      </c>
      <c r="Y7" s="25">
        <f t="shared" si="9"/>
        <v>1.6</v>
      </c>
      <c r="Z7" s="58">
        <v>1</v>
      </c>
      <c r="AA7" s="58">
        <v>1</v>
      </c>
      <c r="AB7" s="58"/>
    </row>
    <row r="8" spans="1:28" ht="15.75">
      <c r="A8" s="23">
        <v>327</v>
      </c>
      <c r="B8" s="23">
        <v>25</v>
      </c>
      <c r="C8" s="23">
        <v>25</v>
      </c>
      <c r="D8" s="58">
        <v>0</v>
      </c>
      <c r="E8" s="58">
        <v>4</v>
      </c>
      <c r="F8" s="25">
        <f t="shared" si="0"/>
        <v>16</v>
      </c>
      <c r="G8" s="58">
        <v>18</v>
      </c>
      <c r="H8" s="25">
        <f t="shared" si="1"/>
        <v>72</v>
      </c>
      <c r="I8" s="58">
        <v>1</v>
      </c>
      <c r="J8" s="25">
        <f t="shared" si="2"/>
        <v>4</v>
      </c>
      <c r="K8" s="58">
        <v>2</v>
      </c>
      <c r="L8" s="25">
        <f t="shared" si="3"/>
        <v>8</v>
      </c>
      <c r="M8" s="58">
        <v>0</v>
      </c>
      <c r="N8" s="25">
        <f t="shared" si="4"/>
        <v>0</v>
      </c>
      <c r="O8" s="58">
        <v>0</v>
      </c>
      <c r="P8" s="25">
        <f t="shared" si="5"/>
        <v>0</v>
      </c>
      <c r="Q8" s="25">
        <f t="shared" si="6"/>
        <v>92</v>
      </c>
      <c r="R8" s="25">
        <f t="shared" si="7"/>
        <v>100</v>
      </c>
      <c r="S8" s="58">
        <v>576</v>
      </c>
      <c r="T8" s="58">
        <v>14400</v>
      </c>
      <c r="U8" s="58">
        <v>1374</v>
      </c>
      <c r="V8" s="58">
        <v>21</v>
      </c>
      <c r="W8" s="54">
        <v>1353</v>
      </c>
      <c r="X8" s="25">
        <f t="shared" si="8"/>
        <v>99.85416666666667</v>
      </c>
      <c r="Y8" s="25">
        <f t="shared" si="9"/>
        <v>0.84</v>
      </c>
      <c r="Z8" s="58"/>
      <c r="AA8" s="58"/>
      <c r="AB8" s="58"/>
    </row>
    <row r="9" spans="1:28" ht="15.75">
      <c r="A9" s="23">
        <v>333</v>
      </c>
      <c r="B9" s="23">
        <v>22</v>
      </c>
      <c r="C9" s="23">
        <v>22</v>
      </c>
      <c r="D9" s="58">
        <v>0</v>
      </c>
      <c r="E9" s="58">
        <v>0</v>
      </c>
      <c r="F9" s="25">
        <f t="shared" si="0"/>
        <v>0</v>
      </c>
      <c r="G9" s="58">
        <v>9</v>
      </c>
      <c r="H9" s="25">
        <f t="shared" si="1"/>
        <v>40.909090909090914</v>
      </c>
      <c r="I9" s="58">
        <v>0</v>
      </c>
      <c r="J9" s="25">
        <f t="shared" si="2"/>
        <v>0</v>
      </c>
      <c r="K9" s="58">
        <v>13</v>
      </c>
      <c r="L9" s="25">
        <f t="shared" si="3"/>
        <v>59.09090909090909</v>
      </c>
      <c r="M9" s="58">
        <v>0</v>
      </c>
      <c r="N9" s="25">
        <f t="shared" si="4"/>
        <v>0</v>
      </c>
      <c r="O9" s="58">
        <v>0</v>
      </c>
      <c r="P9" s="25">
        <f t="shared" si="5"/>
        <v>0</v>
      </c>
      <c r="Q9" s="25">
        <f t="shared" si="6"/>
        <v>40.909090909090914</v>
      </c>
      <c r="R9" s="25">
        <f t="shared" si="7"/>
        <v>100</v>
      </c>
      <c r="S9" s="58">
        <v>612</v>
      </c>
      <c r="T9" s="58">
        <v>13464</v>
      </c>
      <c r="U9" s="58">
        <v>1506</v>
      </c>
      <c r="V9" s="31">
        <v>74</v>
      </c>
      <c r="W9" s="54">
        <v>1432</v>
      </c>
      <c r="X9" s="25">
        <f t="shared" si="8"/>
        <v>99.4503862150921</v>
      </c>
      <c r="Y9" s="25">
        <f t="shared" si="9"/>
        <v>3.3636363636363638</v>
      </c>
      <c r="Z9" s="58"/>
      <c r="AA9" s="58">
        <v>1</v>
      </c>
      <c r="AB9" s="58"/>
    </row>
    <row r="10" spans="1:28" ht="15.75">
      <c r="A10" s="23">
        <v>335</v>
      </c>
      <c r="B10" s="23">
        <v>24</v>
      </c>
      <c r="C10" s="23">
        <v>24</v>
      </c>
      <c r="D10" s="58">
        <v>0</v>
      </c>
      <c r="E10" s="58">
        <v>2</v>
      </c>
      <c r="F10" s="25">
        <f t="shared" si="0"/>
        <v>8.333333333333332</v>
      </c>
      <c r="G10" s="58">
        <v>11</v>
      </c>
      <c r="H10" s="25">
        <f t="shared" si="1"/>
        <v>45.83333333333333</v>
      </c>
      <c r="I10" s="58">
        <v>0</v>
      </c>
      <c r="J10" s="25">
        <f t="shared" si="2"/>
        <v>0</v>
      </c>
      <c r="K10" s="58">
        <v>11</v>
      </c>
      <c r="L10" s="25">
        <f t="shared" si="3"/>
        <v>45.83333333333333</v>
      </c>
      <c r="M10" s="58">
        <v>0</v>
      </c>
      <c r="N10" s="25">
        <f t="shared" si="4"/>
        <v>0</v>
      </c>
      <c r="O10" s="58">
        <v>0</v>
      </c>
      <c r="P10" s="25">
        <f t="shared" si="5"/>
        <v>0</v>
      </c>
      <c r="Q10" s="25">
        <f t="shared" si="6"/>
        <v>54.166666666666664</v>
      </c>
      <c r="R10" s="25">
        <f t="shared" si="7"/>
        <v>100</v>
      </c>
      <c r="S10" s="58">
        <v>612</v>
      </c>
      <c r="T10" s="58">
        <v>14688</v>
      </c>
      <c r="U10" s="58">
        <v>1428</v>
      </c>
      <c r="V10" s="28">
        <v>38</v>
      </c>
      <c r="W10" s="54">
        <v>1390</v>
      </c>
      <c r="X10" s="25">
        <f t="shared" si="8"/>
        <v>99.7412854030501</v>
      </c>
      <c r="Y10" s="25">
        <f t="shared" si="9"/>
        <v>1.5833333333333333</v>
      </c>
      <c r="Z10" s="58"/>
      <c r="AA10" s="58"/>
      <c r="AB10" s="58"/>
    </row>
    <row r="11" spans="1:28" ht="15.75">
      <c r="A11" s="23">
        <v>341</v>
      </c>
      <c r="B11" s="23">
        <v>22</v>
      </c>
      <c r="C11" s="23">
        <v>22</v>
      </c>
      <c r="D11" s="58">
        <v>0</v>
      </c>
      <c r="E11" s="58">
        <v>7</v>
      </c>
      <c r="F11" s="25">
        <f t="shared" si="0"/>
        <v>31.818181818181817</v>
      </c>
      <c r="G11" s="58">
        <v>14</v>
      </c>
      <c r="H11" s="25">
        <f t="shared" si="1"/>
        <v>63.63636363636363</v>
      </c>
      <c r="I11" s="58">
        <v>0</v>
      </c>
      <c r="J11" s="25">
        <f t="shared" si="2"/>
        <v>0</v>
      </c>
      <c r="K11" s="58">
        <v>1</v>
      </c>
      <c r="L11" s="25">
        <f t="shared" si="3"/>
        <v>4.545454545454546</v>
      </c>
      <c r="M11" s="58">
        <v>0</v>
      </c>
      <c r="N11" s="25">
        <f t="shared" si="4"/>
        <v>0</v>
      </c>
      <c r="O11" s="58">
        <v>0</v>
      </c>
      <c r="P11" s="25">
        <f t="shared" si="5"/>
        <v>0</v>
      </c>
      <c r="Q11" s="25">
        <f t="shared" si="6"/>
        <v>95.45454545454545</v>
      </c>
      <c r="R11" s="25">
        <f t="shared" si="7"/>
        <v>100</v>
      </c>
      <c r="S11" s="58">
        <v>576</v>
      </c>
      <c r="T11" s="58">
        <v>12672</v>
      </c>
      <c r="U11" s="58">
        <v>1210</v>
      </c>
      <c r="V11" s="31">
        <v>66</v>
      </c>
      <c r="W11" s="54">
        <v>1144</v>
      </c>
      <c r="X11" s="25">
        <f t="shared" si="8"/>
        <v>99.47916666666666</v>
      </c>
      <c r="Y11" s="25">
        <f t="shared" si="9"/>
        <v>3</v>
      </c>
      <c r="Z11" s="58"/>
      <c r="AA11" s="58"/>
      <c r="AB11" s="58"/>
    </row>
    <row r="12" spans="1:28" ht="15.75">
      <c r="A12" s="4" t="s">
        <v>14</v>
      </c>
      <c r="B12" s="4">
        <f>SUM(B6:B11)</f>
        <v>143</v>
      </c>
      <c r="C12" s="6">
        <f>SUM(C6:C11)</f>
        <v>143</v>
      </c>
      <c r="D12" s="6">
        <f>SUM(D6:D11)</f>
        <v>0</v>
      </c>
      <c r="E12" s="4">
        <f>SUM(E6:E11)</f>
        <v>16</v>
      </c>
      <c r="F12" s="2">
        <f t="shared" si="0"/>
        <v>11.188811188811188</v>
      </c>
      <c r="G12" s="4">
        <f>SUM(G6:G11)</f>
        <v>85</v>
      </c>
      <c r="H12" s="2">
        <f t="shared" si="1"/>
        <v>59.44055944055944</v>
      </c>
      <c r="I12" s="4">
        <f>SUM(I6:I11)</f>
        <v>1</v>
      </c>
      <c r="J12" s="2">
        <f t="shared" si="2"/>
        <v>0.6993006993006993</v>
      </c>
      <c r="K12" s="4">
        <f>SUM(K6:K11)</f>
        <v>41</v>
      </c>
      <c r="L12" s="2">
        <f t="shared" si="3"/>
        <v>28.671328671328673</v>
      </c>
      <c r="M12" s="4">
        <f>SUM(M6:M11)</f>
        <v>0</v>
      </c>
      <c r="N12" s="2">
        <f t="shared" si="4"/>
        <v>0</v>
      </c>
      <c r="O12" s="4">
        <f>SUM(O6:O11)</f>
        <v>0</v>
      </c>
      <c r="P12" s="2">
        <f t="shared" si="5"/>
        <v>0</v>
      </c>
      <c r="Q12" s="7">
        <f t="shared" si="6"/>
        <v>71.32867132867133</v>
      </c>
      <c r="R12" s="7">
        <f t="shared" si="7"/>
        <v>100</v>
      </c>
      <c r="S12" s="8">
        <f>SUM(S6:S11)</f>
        <v>3528</v>
      </c>
      <c r="T12" s="4">
        <f>SUM(T6:T11)</f>
        <v>84024</v>
      </c>
      <c r="U12" s="4">
        <f>SUM(U6:U11)</f>
        <v>8440</v>
      </c>
      <c r="V12" s="4">
        <f>SUM(V6:V11)</f>
        <v>350</v>
      </c>
      <c r="W12" s="4">
        <f>SUM(W6:W11)</f>
        <v>7550</v>
      </c>
      <c r="X12" s="7">
        <f t="shared" si="8"/>
        <v>99.58345234694849</v>
      </c>
      <c r="Y12" s="2">
        <f>V12/C12</f>
        <v>2.4475524475524475</v>
      </c>
      <c r="Z12" s="4">
        <f>SUM(Z6:Z11)</f>
        <v>1</v>
      </c>
      <c r="AA12" s="4">
        <f>SUM(AA6:AA11)</f>
        <v>2</v>
      </c>
      <c r="AB12" s="4">
        <f>SUM(AB6:AB11)</f>
        <v>0</v>
      </c>
    </row>
    <row r="15" spans="1:28" ht="18.75">
      <c r="A15" s="69" t="s">
        <v>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ht="18.75">
      <c r="A16" s="64" t="s">
        <v>56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8.75">
      <c r="A17" s="70" t="s">
        <v>58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>
      <c r="A18" s="66" t="s">
        <v>22</v>
      </c>
      <c r="B18" s="66" t="s">
        <v>25</v>
      </c>
      <c r="C18" s="66" t="s">
        <v>24</v>
      </c>
      <c r="D18" s="66" t="s">
        <v>23</v>
      </c>
      <c r="E18" s="71" t="s">
        <v>1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66" t="s">
        <v>2</v>
      </c>
      <c r="R18" s="66" t="s">
        <v>3</v>
      </c>
      <c r="S18" s="66" t="s">
        <v>26</v>
      </c>
      <c r="T18" s="66" t="s">
        <v>4</v>
      </c>
      <c r="U18" s="71" t="s">
        <v>5</v>
      </c>
      <c r="V18" s="72"/>
      <c r="W18" s="73"/>
      <c r="X18" s="66" t="s">
        <v>6</v>
      </c>
      <c r="Y18" s="66" t="s">
        <v>7</v>
      </c>
      <c r="Z18" s="66" t="s">
        <v>8</v>
      </c>
      <c r="AA18" s="66" t="s">
        <v>9</v>
      </c>
      <c r="AB18" s="66" t="s">
        <v>10</v>
      </c>
    </row>
    <row r="19" spans="1:28" ht="30">
      <c r="A19" s="67"/>
      <c r="B19" s="67"/>
      <c r="C19" s="67"/>
      <c r="D19" s="67"/>
      <c r="E19" s="3" t="s">
        <v>17</v>
      </c>
      <c r="F19" s="3" t="s">
        <v>15</v>
      </c>
      <c r="G19" s="3" t="s">
        <v>16</v>
      </c>
      <c r="H19" s="3" t="s">
        <v>15</v>
      </c>
      <c r="I19" s="3" t="s">
        <v>18</v>
      </c>
      <c r="J19" s="3" t="s">
        <v>15</v>
      </c>
      <c r="K19" s="3" t="s">
        <v>19</v>
      </c>
      <c r="L19" s="3" t="s">
        <v>15</v>
      </c>
      <c r="M19" s="3">
        <v>3</v>
      </c>
      <c r="N19" s="3" t="s">
        <v>15</v>
      </c>
      <c r="O19" s="3">
        <v>2</v>
      </c>
      <c r="P19" s="3" t="s">
        <v>15</v>
      </c>
      <c r="Q19" s="67"/>
      <c r="R19" s="67"/>
      <c r="S19" s="67"/>
      <c r="T19" s="67"/>
      <c r="U19" s="3" t="s">
        <v>11</v>
      </c>
      <c r="V19" s="3" t="s">
        <v>12</v>
      </c>
      <c r="W19" s="3" t="s">
        <v>13</v>
      </c>
      <c r="X19" s="67"/>
      <c r="Y19" s="67"/>
      <c r="Z19" s="67"/>
      <c r="AA19" s="67"/>
      <c r="AB19" s="67"/>
    </row>
    <row r="20" spans="1:28" ht="15.75">
      <c r="A20" s="29">
        <v>1111</v>
      </c>
      <c r="B20" s="29">
        <v>25</v>
      </c>
      <c r="C20" s="29">
        <v>25</v>
      </c>
      <c r="D20" s="57">
        <v>0</v>
      </c>
      <c r="E20" s="58">
        <v>0</v>
      </c>
      <c r="F20" s="25">
        <f aca="true" t="shared" si="10" ref="F20:F30">E20/C20*100</f>
        <v>0</v>
      </c>
      <c r="G20" s="58">
        <v>5</v>
      </c>
      <c r="H20" s="25">
        <f aca="true" t="shared" si="11" ref="H20:H30">G20/C20*100</f>
        <v>20</v>
      </c>
      <c r="I20" s="58">
        <v>0</v>
      </c>
      <c r="J20" s="25">
        <f aca="true" t="shared" si="12" ref="J20:J30">I20/C20*100</f>
        <v>0</v>
      </c>
      <c r="K20" s="58">
        <v>20</v>
      </c>
      <c r="L20" s="25">
        <f aca="true" t="shared" si="13" ref="L20:L28">K20/C20*100</f>
        <v>80</v>
      </c>
      <c r="M20" s="58">
        <v>0</v>
      </c>
      <c r="N20" s="25">
        <f aca="true" t="shared" si="14" ref="N20:N30">M20/C20*100</f>
        <v>0</v>
      </c>
      <c r="O20" s="58">
        <v>0</v>
      </c>
      <c r="P20" s="25">
        <f aca="true" t="shared" si="15" ref="P20:P30">O20/C20*100</f>
        <v>0</v>
      </c>
      <c r="Q20" s="25">
        <f>SUM(E20,G20,I20)/C20*100</f>
        <v>20</v>
      </c>
      <c r="R20" s="25">
        <f aca="true" t="shared" si="16" ref="R20:R30">SUM(E20,G20,I20,K20,M20)/C20*100</f>
        <v>100</v>
      </c>
      <c r="S20" s="57">
        <v>576</v>
      </c>
      <c r="T20" s="58">
        <v>14400</v>
      </c>
      <c r="U20" s="58">
        <v>1450</v>
      </c>
      <c r="V20" s="58">
        <v>114</v>
      </c>
      <c r="W20" s="58">
        <v>1336</v>
      </c>
      <c r="X20" s="25">
        <f>(T20-V20)/T20*100</f>
        <v>99.20833333333333</v>
      </c>
      <c r="Y20" s="25">
        <f aca="true" t="shared" si="17" ref="Y20:Y28">V20/B20</f>
        <v>4.56</v>
      </c>
      <c r="Z20" s="57"/>
      <c r="AA20" s="57"/>
      <c r="AB20" s="57"/>
    </row>
    <row r="21" spans="1:28" ht="15.75">
      <c r="A21" s="23">
        <v>1119</v>
      </c>
      <c r="B21" s="23">
        <v>25</v>
      </c>
      <c r="C21" s="29">
        <v>25</v>
      </c>
      <c r="D21" s="58">
        <v>0</v>
      </c>
      <c r="E21" s="58">
        <v>1</v>
      </c>
      <c r="F21" s="25">
        <f t="shared" si="10"/>
        <v>4</v>
      </c>
      <c r="G21" s="58">
        <v>4</v>
      </c>
      <c r="H21" s="25">
        <f t="shared" si="11"/>
        <v>16</v>
      </c>
      <c r="I21" s="58">
        <v>0</v>
      </c>
      <c r="J21" s="25">
        <f t="shared" si="12"/>
        <v>0</v>
      </c>
      <c r="K21" s="58">
        <v>20</v>
      </c>
      <c r="L21" s="25">
        <f t="shared" si="13"/>
        <v>80</v>
      </c>
      <c r="M21" s="58">
        <v>0</v>
      </c>
      <c r="N21" s="25">
        <f t="shared" si="14"/>
        <v>0</v>
      </c>
      <c r="O21" s="58">
        <v>0</v>
      </c>
      <c r="P21" s="25">
        <f t="shared" si="15"/>
        <v>0</v>
      </c>
      <c r="Q21" s="25">
        <f>SUM(E21,G21,I21)/C21*100</f>
        <v>20</v>
      </c>
      <c r="R21" s="25">
        <f t="shared" si="16"/>
        <v>100</v>
      </c>
      <c r="S21" s="58">
        <v>576</v>
      </c>
      <c r="T21" s="58">
        <v>14400</v>
      </c>
      <c r="U21" s="58">
        <v>1593</v>
      </c>
      <c r="V21" s="58">
        <v>8</v>
      </c>
      <c r="W21" s="58">
        <v>1585</v>
      </c>
      <c r="X21" s="25">
        <f>(T21-V21)/T21*100</f>
        <v>99.94444444444444</v>
      </c>
      <c r="Y21" s="25">
        <f t="shared" si="17"/>
        <v>0.32</v>
      </c>
      <c r="Z21" s="58"/>
      <c r="AA21" s="58"/>
      <c r="AB21" s="58"/>
    </row>
    <row r="22" spans="1:28" ht="15.75">
      <c r="A22" s="23" t="s">
        <v>59</v>
      </c>
      <c r="B22" s="23">
        <v>24</v>
      </c>
      <c r="C22" s="29">
        <v>24</v>
      </c>
      <c r="D22" s="58">
        <v>0</v>
      </c>
      <c r="E22" s="58">
        <v>0</v>
      </c>
      <c r="F22" s="25">
        <f t="shared" si="10"/>
        <v>0</v>
      </c>
      <c r="G22" s="58">
        <v>1</v>
      </c>
      <c r="H22" s="25">
        <f t="shared" si="11"/>
        <v>4.166666666666666</v>
      </c>
      <c r="I22" s="58">
        <v>0</v>
      </c>
      <c r="J22" s="25">
        <f t="shared" si="12"/>
        <v>0</v>
      </c>
      <c r="K22" s="58">
        <v>23</v>
      </c>
      <c r="L22" s="25">
        <f t="shared" si="13"/>
        <v>95.83333333333334</v>
      </c>
      <c r="M22" s="58">
        <v>0</v>
      </c>
      <c r="N22" s="25">
        <f t="shared" si="14"/>
        <v>0</v>
      </c>
      <c r="O22" s="58">
        <v>0</v>
      </c>
      <c r="P22" s="25">
        <f t="shared" si="15"/>
        <v>0</v>
      </c>
      <c r="Q22" s="25">
        <f aca="true" t="shared" si="18" ref="Q22:Q28">SUM(E22,G22,I22)/C22*100</f>
        <v>4.166666666666666</v>
      </c>
      <c r="R22" s="25">
        <f t="shared" si="16"/>
        <v>100</v>
      </c>
      <c r="S22" s="58">
        <v>576</v>
      </c>
      <c r="T22" s="58">
        <v>13824</v>
      </c>
      <c r="U22" s="58">
        <v>338</v>
      </c>
      <c r="V22" s="58">
        <v>42</v>
      </c>
      <c r="W22" s="58">
        <v>296</v>
      </c>
      <c r="X22" s="25">
        <f>(T22-V22)/T22*100</f>
        <v>99.69618055555556</v>
      </c>
      <c r="Y22" s="25">
        <f t="shared" si="17"/>
        <v>1.75</v>
      </c>
      <c r="Z22" s="58">
        <v>3</v>
      </c>
      <c r="AA22" s="58">
        <v>4</v>
      </c>
      <c r="AB22" s="58"/>
    </row>
    <row r="23" spans="1:28" ht="15.75">
      <c r="A23" s="23">
        <v>1125</v>
      </c>
      <c r="B23" s="23">
        <v>23</v>
      </c>
      <c r="C23" s="29">
        <v>23</v>
      </c>
      <c r="D23" s="58">
        <v>0</v>
      </c>
      <c r="E23" s="58">
        <v>0</v>
      </c>
      <c r="F23" s="25">
        <f t="shared" si="10"/>
        <v>0</v>
      </c>
      <c r="G23" s="58">
        <v>5</v>
      </c>
      <c r="H23" s="25">
        <f t="shared" si="11"/>
        <v>21.73913043478261</v>
      </c>
      <c r="I23" s="58">
        <v>1</v>
      </c>
      <c r="J23" s="25">
        <f t="shared" si="12"/>
        <v>4.3478260869565215</v>
      </c>
      <c r="K23" s="58">
        <v>17</v>
      </c>
      <c r="L23" s="25">
        <f t="shared" si="13"/>
        <v>73.91304347826086</v>
      </c>
      <c r="M23" s="58">
        <v>0</v>
      </c>
      <c r="N23" s="25">
        <f t="shared" si="14"/>
        <v>0</v>
      </c>
      <c r="O23" s="58">
        <v>0</v>
      </c>
      <c r="P23" s="25">
        <f t="shared" si="15"/>
        <v>0</v>
      </c>
      <c r="Q23" s="25">
        <f>SUM(E23,G23,I23)/C23*100</f>
        <v>26.08695652173913</v>
      </c>
      <c r="R23" s="25">
        <f t="shared" si="16"/>
        <v>100</v>
      </c>
      <c r="S23" s="58">
        <v>576</v>
      </c>
      <c r="T23" s="58">
        <v>13248</v>
      </c>
      <c r="U23" s="58">
        <v>562</v>
      </c>
      <c r="V23" s="58">
        <v>0</v>
      </c>
      <c r="W23" s="58">
        <v>562</v>
      </c>
      <c r="X23" s="25">
        <f aca="true" t="shared" si="19" ref="X23:X28">(T23-V23)/T23*100</f>
        <v>100</v>
      </c>
      <c r="Y23" s="25">
        <f t="shared" si="17"/>
        <v>0</v>
      </c>
      <c r="Z23" s="58">
        <v>1</v>
      </c>
      <c r="AA23" s="58">
        <v>1</v>
      </c>
      <c r="AB23" s="58"/>
    </row>
    <row r="24" spans="1:28" ht="15.75">
      <c r="A24" s="23">
        <v>1127</v>
      </c>
      <c r="B24" s="23">
        <v>25</v>
      </c>
      <c r="C24" s="29">
        <v>25</v>
      </c>
      <c r="D24" s="58">
        <v>0</v>
      </c>
      <c r="E24" s="58">
        <v>1</v>
      </c>
      <c r="F24" s="25">
        <f t="shared" si="10"/>
        <v>4</v>
      </c>
      <c r="G24" s="58">
        <v>2</v>
      </c>
      <c r="H24" s="25">
        <f t="shared" si="11"/>
        <v>8</v>
      </c>
      <c r="I24" s="58">
        <v>0</v>
      </c>
      <c r="J24" s="25">
        <f t="shared" si="12"/>
        <v>0</v>
      </c>
      <c r="K24" s="58">
        <v>22</v>
      </c>
      <c r="L24" s="25">
        <f t="shared" si="13"/>
        <v>88</v>
      </c>
      <c r="M24" s="58">
        <v>0</v>
      </c>
      <c r="N24" s="25">
        <f t="shared" si="14"/>
        <v>0</v>
      </c>
      <c r="O24" s="58">
        <v>0</v>
      </c>
      <c r="P24" s="25">
        <f t="shared" si="15"/>
        <v>0</v>
      </c>
      <c r="Q24" s="25">
        <f t="shared" si="18"/>
        <v>12</v>
      </c>
      <c r="R24" s="25">
        <f t="shared" si="16"/>
        <v>100</v>
      </c>
      <c r="S24" s="58">
        <v>576</v>
      </c>
      <c r="T24" s="58">
        <v>14400</v>
      </c>
      <c r="U24" s="58">
        <v>1901</v>
      </c>
      <c r="V24" s="58">
        <v>0</v>
      </c>
      <c r="W24" s="58">
        <v>1901</v>
      </c>
      <c r="X24" s="25">
        <f>(T24-V24)/T24*100</f>
        <v>100</v>
      </c>
      <c r="Y24" s="25">
        <f t="shared" si="17"/>
        <v>0</v>
      </c>
      <c r="Z24" s="58"/>
      <c r="AA24" s="58"/>
      <c r="AB24" s="58"/>
    </row>
    <row r="25" spans="1:28" ht="15.75">
      <c r="A25" s="23">
        <v>1131</v>
      </c>
      <c r="B25" s="23">
        <v>20</v>
      </c>
      <c r="C25" s="29">
        <v>20</v>
      </c>
      <c r="D25" s="58">
        <v>0</v>
      </c>
      <c r="E25" s="58">
        <v>2</v>
      </c>
      <c r="F25" s="25">
        <f t="shared" si="10"/>
        <v>10</v>
      </c>
      <c r="G25" s="58">
        <v>9</v>
      </c>
      <c r="H25" s="25">
        <f t="shared" si="11"/>
        <v>45</v>
      </c>
      <c r="I25" s="58">
        <v>1</v>
      </c>
      <c r="J25" s="25">
        <f t="shared" si="12"/>
        <v>5</v>
      </c>
      <c r="K25" s="58">
        <v>8</v>
      </c>
      <c r="L25" s="25">
        <f t="shared" si="13"/>
        <v>40</v>
      </c>
      <c r="M25" s="58">
        <v>0</v>
      </c>
      <c r="N25" s="25">
        <f t="shared" si="14"/>
        <v>0</v>
      </c>
      <c r="O25" s="58">
        <v>0</v>
      </c>
      <c r="P25" s="25">
        <f t="shared" si="15"/>
        <v>0</v>
      </c>
      <c r="Q25" s="25">
        <f t="shared" si="18"/>
        <v>60</v>
      </c>
      <c r="R25" s="25">
        <f t="shared" si="16"/>
        <v>100</v>
      </c>
      <c r="S25" s="58">
        <v>612</v>
      </c>
      <c r="T25" s="58">
        <v>12240</v>
      </c>
      <c r="U25" s="58">
        <v>938</v>
      </c>
      <c r="V25" s="58">
        <v>42</v>
      </c>
      <c r="W25" s="58">
        <v>896</v>
      </c>
      <c r="X25" s="25">
        <f>(T25-V25)/T25*100</f>
        <v>99.65686274509804</v>
      </c>
      <c r="Y25" s="25">
        <f t="shared" si="17"/>
        <v>2.1</v>
      </c>
      <c r="Z25" s="58"/>
      <c r="AA25" s="58"/>
      <c r="AB25" s="58"/>
    </row>
    <row r="26" spans="1:28" ht="15.75">
      <c r="A26" s="30" t="s">
        <v>60</v>
      </c>
      <c r="B26" s="23">
        <v>21</v>
      </c>
      <c r="C26" s="29">
        <v>21</v>
      </c>
      <c r="D26" s="58">
        <v>0</v>
      </c>
      <c r="E26" s="58">
        <v>0</v>
      </c>
      <c r="F26" s="25">
        <f t="shared" si="10"/>
        <v>0</v>
      </c>
      <c r="G26" s="58">
        <v>17</v>
      </c>
      <c r="H26" s="25">
        <f t="shared" si="11"/>
        <v>80.95238095238095</v>
      </c>
      <c r="I26" s="58">
        <v>4</v>
      </c>
      <c r="J26" s="25">
        <f t="shared" si="12"/>
        <v>19.047619047619047</v>
      </c>
      <c r="K26" s="58">
        <v>0</v>
      </c>
      <c r="L26" s="25">
        <f t="shared" si="13"/>
        <v>0</v>
      </c>
      <c r="M26" s="58">
        <v>0</v>
      </c>
      <c r="N26" s="25">
        <f t="shared" si="14"/>
        <v>0</v>
      </c>
      <c r="O26" s="58">
        <v>0</v>
      </c>
      <c r="P26" s="25">
        <f t="shared" si="15"/>
        <v>0</v>
      </c>
      <c r="Q26" s="25">
        <f>SUM(E26,G26,I26)/C26*100</f>
        <v>100</v>
      </c>
      <c r="R26" s="25">
        <f t="shared" si="16"/>
        <v>100</v>
      </c>
      <c r="S26" s="58">
        <v>612</v>
      </c>
      <c r="T26" s="58">
        <v>12852</v>
      </c>
      <c r="U26" s="58">
        <v>1973</v>
      </c>
      <c r="V26" s="58">
        <v>368</v>
      </c>
      <c r="W26" s="58">
        <v>1605</v>
      </c>
      <c r="X26" s="25">
        <f t="shared" si="19"/>
        <v>97.13663243075008</v>
      </c>
      <c r="Y26" s="25">
        <f t="shared" si="17"/>
        <v>17.523809523809526</v>
      </c>
      <c r="Z26" s="58"/>
      <c r="AA26" s="58"/>
      <c r="AB26" s="58"/>
    </row>
    <row r="27" spans="1:28" ht="15.75">
      <c r="A27" s="23">
        <v>145</v>
      </c>
      <c r="B27" s="23">
        <v>25</v>
      </c>
      <c r="C27" s="29">
        <v>25</v>
      </c>
      <c r="D27" s="58">
        <v>0</v>
      </c>
      <c r="E27" s="58">
        <v>7</v>
      </c>
      <c r="F27" s="25">
        <f>E27/C27*100</f>
        <v>28.000000000000004</v>
      </c>
      <c r="G27" s="58">
        <v>11</v>
      </c>
      <c r="H27" s="25">
        <f>G27/C27*100</f>
        <v>44</v>
      </c>
      <c r="I27" s="58">
        <v>3</v>
      </c>
      <c r="J27" s="25">
        <f>I27/C27*100</f>
        <v>12</v>
      </c>
      <c r="K27" s="58">
        <v>4</v>
      </c>
      <c r="L27" s="25">
        <f>K27/C27*100</f>
        <v>16</v>
      </c>
      <c r="M27" s="58">
        <v>0</v>
      </c>
      <c r="N27" s="25">
        <f>M27/C27*100</f>
        <v>0</v>
      </c>
      <c r="O27" s="58">
        <v>0</v>
      </c>
      <c r="P27" s="25">
        <f>O27/C27*100</f>
        <v>0</v>
      </c>
      <c r="Q27" s="25">
        <f>SUM(E27,G27,I27)/C27*100</f>
        <v>84</v>
      </c>
      <c r="R27" s="25">
        <f>SUM(E27,G27,I27,K27,M27)/C27*100</f>
        <v>100</v>
      </c>
      <c r="S27" s="58">
        <v>576</v>
      </c>
      <c r="T27" s="58">
        <v>14400</v>
      </c>
      <c r="U27" s="58">
        <v>2068</v>
      </c>
      <c r="V27" s="58">
        <v>28</v>
      </c>
      <c r="W27" s="58">
        <v>2040</v>
      </c>
      <c r="X27" s="25">
        <f>(T27-V27)/T27*100</f>
        <v>99.80555555555556</v>
      </c>
      <c r="Y27" s="25">
        <f>V27/B27</f>
        <v>1.12</v>
      </c>
      <c r="Z27" s="58">
        <v>1</v>
      </c>
      <c r="AA27" s="58">
        <v>1</v>
      </c>
      <c r="AB27" s="58"/>
    </row>
    <row r="28" spans="1:28" ht="15.75">
      <c r="A28" s="23">
        <v>147</v>
      </c>
      <c r="B28" s="23">
        <v>24</v>
      </c>
      <c r="C28" s="29">
        <v>24</v>
      </c>
      <c r="D28" s="58">
        <v>0</v>
      </c>
      <c r="E28" s="58">
        <v>5</v>
      </c>
      <c r="F28" s="25">
        <f t="shared" si="10"/>
        <v>20.833333333333336</v>
      </c>
      <c r="G28" s="58">
        <v>7</v>
      </c>
      <c r="H28" s="25">
        <f t="shared" si="11"/>
        <v>29.166666666666668</v>
      </c>
      <c r="I28" s="58">
        <v>10</v>
      </c>
      <c r="J28" s="25">
        <f t="shared" si="12"/>
        <v>41.66666666666667</v>
      </c>
      <c r="K28" s="58">
        <v>2</v>
      </c>
      <c r="L28" s="25">
        <f t="shared" si="13"/>
        <v>8.333333333333332</v>
      </c>
      <c r="M28" s="58">
        <v>0</v>
      </c>
      <c r="N28" s="25">
        <f t="shared" si="14"/>
        <v>0</v>
      </c>
      <c r="O28" s="58">
        <v>0</v>
      </c>
      <c r="P28" s="25">
        <f t="shared" si="15"/>
        <v>0</v>
      </c>
      <c r="Q28" s="25">
        <f t="shared" si="18"/>
        <v>91.66666666666666</v>
      </c>
      <c r="R28" s="25">
        <f>SUM(E28,G28,I28,K28,M28)/C28*100</f>
        <v>100</v>
      </c>
      <c r="S28" s="58">
        <v>576</v>
      </c>
      <c r="T28" s="58">
        <v>13824</v>
      </c>
      <c r="U28" s="58">
        <v>3244</v>
      </c>
      <c r="V28" s="58">
        <v>24</v>
      </c>
      <c r="W28" s="58">
        <v>3220</v>
      </c>
      <c r="X28" s="25">
        <f t="shared" si="19"/>
        <v>99.82638888888889</v>
      </c>
      <c r="Y28" s="25">
        <f t="shared" si="17"/>
        <v>1</v>
      </c>
      <c r="Z28" s="58"/>
      <c r="AA28" s="58">
        <v>1</v>
      </c>
      <c r="AB28" s="58"/>
    </row>
    <row r="29" spans="1:28" ht="15.75">
      <c r="A29" s="23" t="s">
        <v>61</v>
      </c>
      <c r="B29" s="23">
        <v>19</v>
      </c>
      <c r="C29" s="29">
        <v>19</v>
      </c>
      <c r="D29" s="58">
        <v>0</v>
      </c>
      <c r="E29" s="58">
        <v>0</v>
      </c>
      <c r="F29" s="25">
        <f>E29/C29*100</f>
        <v>0</v>
      </c>
      <c r="G29" s="58">
        <v>5</v>
      </c>
      <c r="H29" s="25">
        <f>G29/C29*100</f>
        <v>26.31578947368421</v>
      </c>
      <c r="I29" s="58">
        <v>1</v>
      </c>
      <c r="J29" s="25">
        <f>I29/C29*100</f>
        <v>5.263157894736842</v>
      </c>
      <c r="K29" s="58">
        <v>13</v>
      </c>
      <c r="L29" s="25">
        <f>K29/C29*100</f>
        <v>68.42105263157895</v>
      </c>
      <c r="M29" s="58">
        <v>0</v>
      </c>
      <c r="N29" s="25">
        <f>M29/C29*100</f>
        <v>0</v>
      </c>
      <c r="O29" s="58">
        <v>0</v>
      </c>
      <c r="P29" s="25">
        <f>O29/C29*100</f>
        <v>0</v>
      </c>
      <c r="Q29" s="25">
        <f>SUM(E29,G29,I29)/C29*100</f>
        <v>31.57894736842105</v>
      </c>
      <c r="R29" s="25">
        <f>SUM(E29,G29,I29,K29,M29)/C29*100</f>
        <v>100</v>
      </c>
      <c r="S29" s="58">
        <v>576</v>
      </c>
      <c r="T29" s="58">
        <v>10944</v>
      </c>
      <c r="U29" s="58">
        <v>1849</v>
      </c>
      <c r="V29" s="58">
        <v>12</v>
      </c>
      <c r="W29" s="58">
        <v>1837</v>
      </c>
      <c r="X29" s="25">
        <f>(T29-V29)/T29*100</f>
        <v>99.89035087719299</v>
      </c>
      <c r="Y29" s="25">
        <f>V29/B29</f>
        <v>0.631578947368421</v>
      </c>
      <c r="Z29" s="58"/>
      <c r="AA29" s="58"/>
      <c r="AB29" s="58"/>
    </row>
    <row r="30" spans="1:28" ht="15.75">
      <c r="A30" s="4" t="s">
        <v>14</v>
      </c>
      <c r="B30" s="4">
        <f>SUM(B20:B29)</f>
        <v>231</v>
      </c>
      <c r="C30" s="6">
        <f>SUM(C20:C29)</f>
        <v>231</v>
      </c>
      <c r="D30" s="6">
        <f>SUM(D20:D29)</f>
        <v>0</v>
      </c>
      <c r="E30" s="6">
        <f>SUM(E20:E29)</f>
        <v>16</v>
      </c>
      <c r="F30" s="2">
        <f t="shared" si="10"/>
        <v>6.926406926406926</v>
      </c>
      <c r="G30" s="6">
        <f>SUM(G20:G29)</f>
        <v>66</v>
      </c>
      <c r="H30" s="2">
        <f t="shared" si="11"/>
        <v>28.57142857142857</v>
      </c>
      <c r="I30" s="6">
        <f>SUM(I20:I29)</f>
        <v>20</v>
      </c>
      <c r="J30" s="2">
        <f t="shared" si="12"/>
        <v>8.658008658008658</v>
      </c>
      <c r="K30" s="6">
        <f>SUM(K20:K29)</f>
        <v>129</v>
      </c>
      <c r="L30" s="2">
        <f>K30/C30*100</f>
        <v>55.84415584415584</v>
      </c>
      <c r="M30" s="6">
        <f>SUM(M20:M29)</f>
        <v>0</v>
      </c>
      <c r="N30" s="2">
        <f t="shared" si="14"/>
        <v>0</v>
      </c>
      <c r="O30" s="6">
        <f>SUM(O20:O29)</f>
        <v>0</v>
      </c>
      <c r="P30" s="2">
        <f t="shared" si="15"/>
        <v>0</v>
      </c>
      <c r="Q30" s="7">
        <f>SUM(E30,G30,I30)/C30*100</f>
        <v>44.15584415584416</v>
      </c>
      <c r="R30" s="7">
        <f t="shared" si="16"/>
        <v>100</v>
      </c>
      <c r="S30" s="8">
        <f>SUM(S20:S29)</f>
        <v>5832</v>
      </c>
      <c r="T30" s="6">
        <f>SUM(T20:T29)</f>
        <v>134532</v>
      </c>
      <c r="U30" s="6">
        <f>SUM(U20:U29)</f>
        <v>15916</v>
      </c>
      <c r="V30" s="6">
        <f>SUM(V20:V29)</f>
        <v>638</v>
      </c>
      <c r="W30" s="6">
        <f>SUM(W20:W29)</f>
        <v>15278</v>
      </c>
      <c r="X30" s="7">
        <f>(T30-V30)/T30*100</f>
        <v>99.52576338714952</v>
      </c>
      <c r="Y30" s="2">
        <f>V30/C30</f>
        <v>2.761904761904762</v>
      </c>
      <c r="Z30" s="6">
        <f>SUM(Z20:Z29)</f>
        <v>5</v>
      </c>
      <c r="AA30" s="6">
        <f>SUM(AA20:AA29)</f>
        <v>7</v>
      </c>
      <c r="AB30" s="6">
        <f>SUM(AB21:AB29)</f>
        <v>0</v>
      </c>
    </row>
    <row r="31" spans="1:28" ht="15.75">
      <c r="A31" s="10"/>
      <c r="B31" s="10"/>
      <c r="C31" s="11"/>
      <c r="D31" s="11"/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3"/>
      <c r="R31" s="13"/>
      <c r="S31" s="13"/>
      <c r="T31" s="11"/>
      <c r="U31" s="11"/>
      <c r="V31" s="11"/>
      <c r="W31" s="11"/>
      <c r="X31" s="13"/>
      <c r="Y31" s="12"/>
      <c r="Z31" s="11"/>
      <c r="AA31" s="11"/>
      <c r="AB31" s="11"/>
    </row>
    <row r="32" spans="1:28" ht="15.75">
      <c r="A32" s="10"/>
      <c r="B32" s="10"/>
      <c r="C32" s="11"/>
      <c r="D32" s="11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3"/>
      <c r="R32" s="13"/>
      <c r="S32" s="13"/>
      <c r="T32" s="11"/>
      <c r="U32" s="11"/>
      <c r="V32" s="11"/>
      <c r="W32" s="11"/>
      <c r="X32" s="13"/>
      <c r="Y32" s="12"/>
      <c r="Z32" s="11"/>
      <c r="AA32" s="11"/>
      <c r="AB32" s="11"/>
    </row>
    <row r="33" spans="1:28" ht="18.75">
      <c r="A33" s="69" t="s">
        <v>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ht="18.75">
      <c r="A34" s="64" t="s">
        <v>56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8.75">
      <c r="A35" s="70" t="s">
        <v>62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>
      <c r="A36" s="68" t="s">
        <v>22</v>
      </c>
      <c r="B36" s="68" t="s">
        <v>25</v>
      </c>
      <c r="C36" s="68" t="s">
        <v>24</v>
      </c>
      <c r="D36" s="68" t="s">
        <v>23</v>
      </c>
      <c r="E36" s="68" t="s">
        <v>1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 t="s">
        <v>2</v>
      </c>
      <c r="R36" s="68" t="s">
        <v>3</v>
      </c>
      <c r="S36" s="66" t="s">
        <v>26</v>
      </c>
      <c r="T36" s="68" t="s">
        <v>4</v>
      </c>
      <c r="U36" s="68" t="s">
        <v>5</v>
      </c>
      <c r="V36" s="68"/>
      <c r="W36" s="68"/>
      <c r="X36" s="68" t="s">
        <v>6</v>
      </c>
      <c r="Y36" s="68" t="s">
        <v>7</v>
      </c>
      <c r="Z36" s="68" t="s">
        <v>8</v>
      </c>
      <c r="AA36" s="68" t="s">
        <v>9</v>
      </c>
      <c r="AB36" s="68" t="s">
        <v>10</v>
      </c>
    </row>
    <row r="37" spans="1:28" ht="30">
      <c r="A37" s="68"/>
      <c r="B37" s="68"/>
      <c r="C37" s="68"/>
      <c r="D37" s="68"/>
      <c r="E37" s="3" t="s">
        <v>17</v>
      </c>
      <c r="F37" s="3" t="s">
        <v>15</v>
      </c>
      <c r="G37" s="3" t="s">
        <v>16</v>
      </c>
      <c r="H37" s="3" t="s">
        <v>15</v>
      </c>
      <c r="I37" s="3" t="s">
        <v>18</v>
      </c>
      <c r="J37" s="3" t="s">
        <v>15</v>
      </c>
      <c r="K37" s="3" t="s">
        <v>19</v>
      </c>
      <c r="L37" s="3" t="s">
        <v>15</v>
      </c>
      <c r="M37" s="3">
        <v>3</v>
      </c>
      <c r="N37" s="3" t="s">
        <v>15</v>
      </c>
      <c r="O37" s="3">
        <v>2</v>
      </c>
      <c r="P37" s="3" t="s">
        <v>15</v>
      </c>
      <c r="Q37" s="68"/>
      <c r="R37" s="68"/>
      <c r="S37" s="67"/>
      <c r="T37" s="68"/>
      <c r="U37" s="3" t="s">
        <v>11</v>
      </c>
      <c r="V37" s="3" t="s">
        <v>12</v>
      </c>
      <c r="W37" s="3" t="s">
        <v>13</v>
      </c>
      <c r="X37" s="68"/>
      <c r="Y37" s="68"/>
      <c r="Z37" s="68"/>
      <c r="AA37" s="68"/>
      <c r="AB37" s="68"/>
    </row>
    <row r="38" spans="1:28" ht="15.75">
      <c r="A38" s="23">
        <v>213</v>
      </c>
      <c r="B38" s="23">
        <v>25</v>
      </c>
      <c r="C38" s="23">
        <v>25</v>
      </c>
      <c r="D38" s="58">
        <v>0</v>
      </c>
      <c r="E38" s="58">
        <v>0</v>
      </c>
      <c r="F38" s="25">
        <f aca="true" t="shared" si="20" ref="F38:F43">E38/C38*100</f>
        <v>0</v>
      </c>
      <c r="G38" s="58">
        <v>13</v>
      </c>
      <c r="H38" s="25">
        <f>G38/C38*100</f>
        <v>52</v>
      </c>
      <c r="I38" s="58">
        <v>0</v>
      </c>
      <c r="J38" s="25">
        <f>I38/C38*100</f>
        <v>0</v>
      </c>
      <c r="K38" s="58">
        <v>12</v>
      </c>
      <c r="L38" s="25">
        <f>K38/C38*100</f>
        <v>48</v>
      </c>
      <c r="M38" s="58">
        <v>0</v>
      </c>
      <c r="N38" s="25">
        <f>M38/C38*100</f>
        <v>0</v>
      </c>
      <c r="O38" s="58">
        <v>0</v>
      </c>
      <c r="P38" s="25">
        <f>O38/C38*100</f>
        <v>0</v>
      </c>
      <c r="Q38" s="25">
        <f>SUM(E38,G38,I38)/C38*100</f>
        <v>52</v>
      </c>
      <c r="R38" s="25">
        <f>SUM(E38,G38,I38,K38,M38)/C38*100</f>
        <v>100</v>
      </c>
      <c r="S38" s="58">
        <v>576</v>
      </c>
      <c r="T38" s="58">
        <v>14400</v>
      </c>
      <c r="U38" s="58">
        <v>1595</v>
      </c>
      <c r="V38" s="58">
        <v>116</v>
      </c>
      <c r="W38" s="58">
        <v>1479</v>
      </c>
      <c r="X38" s="25">
        <f>(T38-V38)/T38*100</f>
        <v>99.19444444444444</v>
      </c>
      <c r="Y38" s="25">
        <f>V38/B38</f>
        <v>4.64</v>
      </c>
      <c r="Z38" s="58">
        <v>1</v>
      </c>
      <c r="AA38" s="58"/>
      <c r="AB38" s="58"/>
    </row>
    <row r="39" spans="1:28" ht="15.75">
      <c r="A39" s="23">
        <v>215</v>
      </c>
      <c r="B39" s="23">
        <v>25</v>
      </c>
      <c r="C39" s="23">
        <v>25</v>
      </c>
      <c r="D39" s="58">
        <v>0</v>
      </c>
      <c r="E39" s="58">
        <v>2</v>
      </c>
      <c r="F39" s="25">
        <f t="shared" si="20"/>
        <v>8</v>
      </c>
      <c r="G39" s="58">
        <v>14</v>
      </c>
      <c r="H39" s="25">
        <f aca="true" t="shared" si="21" ref="H39:H45">G39/C39*100</f>
        <v>56.00000000000001</v>
      </c>
      <c r="I39" s="58">
        <v>0</v>
      </c>
      <c r="J39" s="25">
        <f aca="true" t="shared" si="22" ref="J39:J45">I39/C39*100</f>
        <v>0</v>
      </c>
      <c r="K39" s="58">
        <v>9</v>
      </c>
      <c r="L39" s="25">
        <f aca="true" t="shared" si="23" ref="L39:L44">K39/C39*100</f>
        <v>36</v>
      </c>
      <c r="M39" s="58">
        <v>0</v>
      </c>
      <c r="N39" s="25">
        <f aca="true" t="shared" si="24" ref="N39:N44">M39/C39*100</f>
        <v>0</v>
      </c>
      <c r="O39" s="58">
        <v>0</v>
      </c>
      <c r="P39" s="25">
        <f aca="true" t="shared" si="25" ref="P39:P44">O39/C39*100</f>
        <v>0</v>
      </c>
      <c r="Q39" s="25">
        <f aca="true" t="shared" si="26" ref="Q39:Q44">SUM(E39,G39,I39)/C39*100</f>
        <v>64</v>
      </c>
      <c r="R39" s="25">
        <f aca="true" t="shared" si="27" ref="R39:R44">SUM(E39,G39,I39,K39,M39)/C39*100</f>
        <v>100</v>
      </c>
      <c r="S39" s="58">
        <v>576</v>
      </c>
      <c r="T39" s="58">
        <v>14400</v>
      </c>
      <c r="U39" s="58">
        <v>58</v>
      </c>
      <c r="V39" s="58">
        <v>0</v>
      </c>
      <c r="W39" s="58">
        <f aca="true" t="shared" si="28" ref="W39:W44">SUM(U39-V39)</f>
        <v>58</v>
      </c>
      <c r="X39" s="25">
        <f aca="true" t="shared" si="29" ref="X39:X45">(T39-V39)/T39*100</f>
        <v>100</v>
      </c>
      <c r="Y39" s="25">
        <f aca="true" t="shared" si="30" ref="Y39:Y45">V39/B39</f>
        <v>0</v>
      </c>
      <c r="Z39" s="58">
        <v>1</v>
      </c>
      <c r="AA39" s="58">
        <v>1</v>
      </c>
      <c r="AB39" s="58"/>
    </row>
    <row r="40" spans="1:28" ht="15.75">
      <c r="A40" s="23">
        <v>221</v>
      </c>
      <c r="B40" s="23">
        <v>22</v>
      </c>
      <c r="C40" s="23">
        <v>22</v>
      </c>
      <c r="D40" s="58">
        <v>0</v>
      </c>
      <c r="E40" s="58">
        <v>0</v>
      </c>
      <c r="F40" s="25">
        <f t="shared" si="20"/>
        <v>0</v>
      </c>
      <c r="G40" s="58">
        <v>8</v>
      </c>
      <c r="H40" s="25">
        <f t="shared" si="21"/>
        <v>36.36363636363637</v>
      </c>
      <c r="I40" s="58">
        <v>0</v>
      </c>
      <c r="J40" s="25">
        <f t="shared" si="22"/>
        <v>0</v>
      </c>
      <c r="K40" s="58">
        <v>14</v>
      </c>
      <c r="L40" s="25">
        <f t="shared" si="23"/>
        <v>63.63636363636363</v>
      </c>
      <c r="M40" s="58">
        <v>0</v>
      </c>
      <c r="N40" s="25">
        <f t="shared" si="24"/>
        <v>0</v>
      </c>
      <c r="O40" s="58">
        <v>0</v>
      </c>
      <c r="P40" s="25">
        <f t="shared" si="25"/>
        <v>0</v>
      </c>
      <c r="Q40" s="25">
        <f t="shared" si="26"/>
        <v>36.36363636363637</v>
      </c>
      <c r="R40" s="25">
        <f t="shared" si="27"/>
        <v>100</v>
      </c>
      <c r="S40" s="58">
        <v>576</v>
      </c>
      <c r="T40" s="58">
        <v>12672</v>
      </c>
      <c r="U40" s="58">
        <v>1310</v>
      </c>
      <c r="V40" s="58">
        <v>12</v>
      </c>
      <c r="W40" s="58">
        <f t="shared" si="28"/>
        <v>1298</v>
      </c>
      <c r="X40" s="25">
        <f t="shared" si="29"/>
        <v>99.90530303030303</v>
      </c>
      <c r="Y40" s="25">
        <f t="shared" si="30"/>
        <v>0.5454545454545454</v>
      </c>
      <c r="Z40" s="58"/>
      <c r="AA40" s="58">
        <v>1</v>
      </c>
      <c r="AB40" s="58"/>
    </row>
    <row r="41" spans="1:28" ht="15.75">
      <c r="A41" s="23">
        <v>229</v>
      </c>
      <c r="B41" s="23">
        <v>23</v>
      </c>
      <c r="C41" s="23">
        <v>23</v>
      </c>
      <c r="D41" s="58">
        <v>0</v>
      </c>
      <c r="E41" s="58">
        <v>2</v>
      </c>
      <c r="F41" s="25">
        <f t="shared" si="20"/>
        <v>8.695652173913043</v>
      </c>
      <c r="G41" s="58">
        <v>6</v>
      </c>
      <c r="H41" s="25">
        <f t="shared" si="21"/>
        <v>26.08695652173913</v>
      </c>
      <c r="I41" s="58">
        <v>0</v>
      </c>
      <c r="J41" s="25">
        <f t="shared" si="22"/>
        <v>0</v>
      </c>
      <c r="K41" s="58">
        <v>14</v>
      </c>
      <c r="L41" s="25">
        <f t="shared" si="23"/>
        <v>60.86956521739131</v>
      </c>
      <c r="M41" s="58">
        <v>0</v>
      </c>
      <c r="N41" s="25">
        <f t="shared" si="24"/>
        <v>0</v>
      </c>
      <c r="O41" s="58">
        <v>1</v>
      </c>
      <c r="P41" s="25">
        <f t="shared" si="25"/>
        <v>4.3478260869565215</v>
      </c>
      <c r="Q41" s="25">
        <f t="shared" si="26"/>
        <v>34.78260869565217</v>
      </c>
      <c r="R41" s="25">
        <f t="shared" si="27"/>
        <v>95.65217391304348</v>
      </c>
      <c r="S41" s="58">
        <v>576</v>
      </c>
      <c r="T41" s="58">
        <v>13248</v>
      </c>
      <c r="U41" s="58">
        <v>987</v>
      </c>
      <c r="V41" s="58">
        <v>56</v>
      </c>
      <c r="W41" s="58">
        <f t="shared" si="28"/>
        <v>931</v>
      </c>
      <c r="X41" s="25">
        <f t="shared" si="29"/>
        <v>99.57729468599034</v>
      </c>
      <c r="Y41" s="25">
        <f t="shared" si="30"/>
        <v>2.4347826086956523</v>
      </c>
      <c r="Z41" s="58"/>
      <c r="AA41" s="58"/>
      <c r="AB41" s="58"/>
    </row>
    <row r="42" spans="1:28" ht="15.75">
      <c r="A42" s="23">
        <v>233</v>
      </c>
      <c r="B42" s="23">
        <v>25</v>
      </c>
      <c r="C42" s="23">
        <v>25</v>
      </c>
      <c r="D42" s="58">
        <v>0</v>
      </c>
      <c r="E42" s="58">
        <v>2</v>
      </c>
      <c r="F42" s="25">
        <f t="shared" si="20"/>
        <v>8</v>
      </c>
      <c r="G42" s="58">
        <v>13</v>
      </c>
      <c r="H42" s="25">
        <f t="shared" si="21"/>
        <v>52</v>
      </c>
      <c r="I42" s="58">
        <v>0</v>
      </c>
      <c r="J42" s="25">
        <f t="shared" si="22"/>
        <v>0</v>
      </c>
      <c r="K42" s="58">
        <v>10</v>
      </c>
      <c r="L42" s="25">
        <f t="shared" si="23"/>
        <v>40</v>
      </c>
      <c r="M42" s="58">
        <v>0</v>
      </c>
      <c r="N42" s="25">
        <f t="shared" si="24"/>
        <v>0</v>
      </c>
      <c r="O42" s="58">
        <v>0</v>
      </c>
      <c r="P42" s="25">
        <f t="shared" si="25"/>
        <v>0</v>
      </c>
      <c r="Q42" s="25">
        <f t="shared" si="26"/>
        <v>60</v>
      </c>
      <c r="R42" s="25">
        <f t="shared" si="27"/>
        <v>100</v>
      </c>
      <c r="S42" s="58">
        <v>612</v>
      </c>
      <c r="T42" s="58">
        <v>15300</v>
      </c>
      <c r="U42" s="58">
        <v>3204</v>
      </c>
      <c r="V42" s="58">
        <v>60</v>
      </c>
      <c r="W42" s="58">
        <v>3144</v>
      </c>
      <c r="X42" s="25">
        <f t="shared" si="29"/>
        <v>99.6078431372549</v>
      </c>
      <c r="Y42" s="25">
        <f t="shared" si="30"/>
        <v>2.4</v>
      </c>
      <c r="Z42" s="58"/>
      <c r="AA42" s="58"/>
      <c r="AB42" s="58"/>
    </row>
    <row r="43" spans="1:28" ht="15.75">
      <c r="A43" s="23">
        <v>235</v>
      </c>
      <c r="B43" s="23">
        <v>20</v>
      </c>
      <c r="C43" s="23">
        <v>20</v>
      </c>
      <c r="D43" s="58">
        <v>0</v>
      </c>
      <c r="E43" s="58">
        <v>0</v>
      </c>
      <c r="F43" s="25">
        <f t="shared" si="20"/>
        <v>0</v>
      </c>
      <c r="G43" s="58">
        <v>7</v>
      </c>
      <c r="H43" s="25">
        <f t="shared" si="21"/>
        <v>35</v>
      </c>
      <c r="I43" s="58">
        <v>0</v>
      </c>
      <c r="J43" s="25">
        <f t="shared" si="22"/>
        <v>0</v>
      </c>
      <c r="K43" s="58">
        <v>13</v>
      </c>
      <c r="L43" s="25">
        <f t="shared" si="23"/>
        <v>65</v>
      </c>
      <c r="M43" s="58">
        <v>0</v>
      </c>
      <c r="N43" s="25">
        <f t="shared" si="24"/>
        <v>0</v>
      </c>
      <c r="O43" s="58">
        <v>0</v>
      </c>
      <c r="P43" s="25">
        <f t="shared" si="25"/>
        <v>0</v>
      </c>
      <c r="Q43" s="25">
        <f t="shared" si="26"/>
        <v>35</v>
      </c>
      <c r="R43" s="25">
        <f t="shared" si="27"/>
        <v>100</v>
      </c>
      <c r="S43" s="58">
        <v>612</v>
      </c>
      <c r="T43" s="58">
        <v>12240</v>
      </c>
      <c r="U43" s="58">
        <v>1473</v>
      </c>
      <c r="V43" s="58">
        <v>112</v>
      </c>
      <c r="W43" s="58">
        <v>1361</v>
      </c>
      <c r="X43" s="25">
        <f t="shared" si="29"/>
        <v>99.08496732026144</v>
      </c>
      <c r="Y43" s="25">
        <f t="shared" si="30"/>
        <v>5.6</v>
      </c>
      <c r="Z43" s="58"/>
      <c r="AA43" s="58">
        <v>3</v>
      </c>
      <c r="AB43" s="58"/>
    </row>
    <row r="44" spans="1:28" ht="15.75">
      <c r="A44" s="23">
        <v>241</v>
      </c>
      <c r="B44" s="23">
        <v>24</v>
      </c>
      <c r="C44" s="23">
        <v>24</v>
      </c>
      <c r="D44" s="58">
        <v>0</v>
      </c>
      <c r="E44" s="58">
        <v>1</v>
      </c>
      <c r="F44" s="25">
        <f>E44/C44*100</f>
        <v>4.166666666666666</v>
      </c>
      <c r="G44" s="58">
        <v>12</v>
      </c>
      <c r="H44" s="25">
        <f t="shared" si="21"/>
        <v>50</v>
      </c>
      <c r="I44" s="58">
        <v>0</v>
      </c>
      <c r="J44" s="25">
        <f t="shared" si="22"/>
        <v>0</v>
      </c>
      <c r="K44" s="58">
        <v>11</v>
      </c>
      <c r="L44" s="25">
        <f t="shared" si="23"/>
        <v>45.83333333333333</v>
      </c>
      <c r="M44" s="58">
        <v>0</v>
      </c>
      <c r="N44" s="25">
        <f t="shared" si="24"/>
        <v>0</v>
      </c>
      <c r="O44" s="58">
        <v>0</v>
      </c>
      <c r="P44" s="25">
        <f t="shared" si="25"/>
        <v>0</v>
      </c>
      <c r="Q44" s="25">
        <f t="shared" si="26"/>
        <v>54.166666666666664</v>
      </c>
      <c r="R44" s="25">
        <f t="shared" si="27"/>
        <v>100</v>
      </c>
      <c r="S44" s="58">
        <v>576</v>
      </c>
      <c r="T44" s="58">
        <v>13824</v>
      </c>
      <c r="U44" s="58">
        <v>3956</v>
      </c>
      <c r="V44" s="58">
        <v>81</v>
      </c>
      <c r="W44" s="58">
        <f t="shared" si="28"/>
        <v>3875</v>
      </c>
      <c r="X44" s="25">
        <f t="shared" si="29"/>
        <v>99.4140625</v>
      </c>
      <c r="Y44" s="25">
        <f t="shared" si="30"/>
        <v>3.375</v>
      </c>
      <c r="Z44" s="58"/>
      <c r="AA44" s="58"/>
      <c r="AB44" s="58"/>
    </row>
    <row r="45" spans="1:28" ht="15.75">
      <c r="A45" s="23">
        <v>247</v>
      </c>
      <c r="B45" s="23">
        <v>24</v>
      </c>
      <c r="C45" s="23">
        <v>24</v>
      </c>
      <c r="D45" s="58">
        <v>0</v>
      </c>
      <c r="E45" s="58">
        <v>9</v>
      </c>
      <c r="F45" s="25">
        <f>E45/C45*100</f>
        <v>37.5</v>
      </c>
      <c r="G45" s="58">
        <v>9</v>
      </c>
      <c r="H45" s="25">
        <f t="shared" si="21"/>
        <v>37.5</v>
      </c>
      <c r="I45" s="58">
        <v>0</v>
      </c>
      <c r="J45" s="25">
        <f t="shared" si="22"/>
        <v>0</v>
      </c>
      <c r="K45" s="58">
        <v>6</v>
      </c>
      <c r="L45" s="25">
        <f>K45/C45*100</f>
        <v>25</v>
      </c>
      <c r="M45" s="58">
        <v>0</v>
      </c>
      <c r="N45" s="25">
        <f>M45/C45*100</f>
        <v>0</v>
      </c>
      <c r="O45" s="58">
        <v>0</v>
      </c>
      <c r="P45" s="25">
        <f>O45/C45*100</f>
        <v>0</v>
      </c>
      <c r="Q45" s="25">
        <f>SUM(E45,G45,I45)/C45*100</f>
        <v>75</v>
      </c>
      <c r="R45" s="25">
        <f>SUM(E45,G45,I45,K45,M45)/C45*100</f>
        <v>100</v>
      </c>
      <c r="S45" s="58">
        <v>576</v>
      </c>
      <c r="T45" s="58">
        <v>13824</v>
      </c>
      <c r="U45" s="58">
        <v>3197</v>
      </c>
      <c r="V45" s="58">
        <v>161</v>
      </c>
      <c r="W45" s="58">
        <v>3036</v>
      </c>
      <c r="X45" s="25">
        <f t="shared" si="29"/>
        <v>98.83535879629629</v>
      </c>
      <c r="Y45" s="25">
        <f t="shared" si="30"/>
        <v>6.708333333333333</v>
      </c>
      <c r="Z45" s="58">
        <v>1</v>
      </c>
      <c r="AA45" s="58"/>
      <c r="AB45" s="58"/>
    </row>
    <row r="46" spans="1:28" ht="15.75">
      <c r="A46" s="4" t="s">
        <v>14</v>
      </c>
      <c r="B46" s="4">
        <f>SUM(B38:B45)</f>
        <v>188</v>
      </c>
      <c r="C46" s="4">
        <f>SUM(C38:C45)</f>
        <v>188</v>
      </c>
      <c r="D46" s="4">
        <f>SUM(D38:D45)</f>
        <v>0</v>
      </c>
      <c r="E46" s="4">
        <f>SUM(E38:E45)</f>
        <v>16</v>
      </c>
      <c r="F46" s="2">
        <f>E46/C46*100</f>
        <v>8.51063829787234</v>
      </c>
      <c r="G46" s="4">
        <f>SUM(G38:G45)</f>
        <v>82</v>
      </c>
      <c r="H46" s="2">
        <f>G46/C46*100</f>
        <v>43.61702127659575</v>
      </c>
      <c r="I46" s="4">
        <f>SUM(I38:I45)</f>
        <v>0</v>
      </c>
      <c r="J46" s="2">
        <f>I46/C46*100</f>
        <v>0</v>
      </c>
      <c r="K46" s="4">
        <f>SUM(K38:K45)</f>
        <v>89</v>
      </c>
      <c r="L46" s="2">
        <f>K46/C46*100</f>
        <v>47.340425531914896</v>
      </c>
      <c r="M46" s="4">
        <f>SUM(M38:M45)</f>
        <v>0</v>
      </c>
      <c r="N46" s="2">
        <f>M46/C46*100</f>
        <v>0</v>
      </c>
      <c r="O46" s="4">
        <f>SUM(O38:O45)</f>
        <v>1</v>
      </c>
      <c r="P46" s="2">
        <f>O46/C46*100</f>
        <v>0.5319148936170213</v>
      </c>
      <c r="Q46" s="2">
        <f>SUM(E46,G46,I46)/C46*100</f>
        <v>52.12765957446809</v>
      </c>
      <c r="R46" s="2">
        <f>SUM(E46,G46,I46,K46,M46)/C46*100</f>
        <v>99.46808510638297</v>
      </c>
      <c r="S46" s="14">
        <f>SUM(S38:S45)</f>
        <v>4680</v>
      </c>
      <c r="T46" s="4">
        <f>SUM(T38:T45)</f>
        <v>109908</v>
      </c>
      <c r="U46" s="4">
        <f>SUM(U38:U45)</f>
        <v>15780</v>
      </c>
      <c r="V46" s="4">
        <f>SUM(V38:V45)</f>
        <v>598</v>
      </c>
      <c r="W46" s="4">
        <f>SUM(W38:W45)</f>
        <v>15182</v>
      </c>
      <c r="X46" s="2">
        <f>(T46-V46)/T46*100</f>
        <v>99.45590857808348</v>
      </c>
      <c r="Y46" s="2">
        <f>V46/C46</f>
        <v>3.1808510638297873</v>
      </c>
      <c r="Z46" s="4">
        <f>SUM(Z38:Z45)</f>
        <v>3</v>
      </c>
      <c r="AA46" s="4">
        <f>SUM(AA38:AA45)</f>
        <v>5</v>
      </c>
      <c r="AB46" s="4">
        <f>SUM(AB38:AB45)</f>
        <v>0</v>
      </c>
    </row>
    <row r="47" spans="1:28" ht="15.75">
      <c r="A47" s="10"/>
      <c r="B47" s="10"/>
      <c r="C47" s="11"/>
      <c r="D47" s="11"/>
      <c r="E47" s="11"/>
      <c r="F47" s="12"/>
      <c r="G47" s="11"/>
      <c r="H47" s="12"/>
      <c r="I47" s="11" t="s">
        <v>51</v>
      </c>
      <c r="J47" s="12"/>
      <c r="K47" s="11"/>
      <c r="L47" s="12"/>
      <c r="M47" s="11"/>
      <c r="N47" s="12"/>
      <c r="O47" s="11"/>
      <c r="P47" s="12"/>
      <c r="Q47" s="13"/>
      <c r="R47" s="13"/>
      <c r="S47" s="13"/>
      <c r="T47" s="11"/>
      <c r="U47" s="11"/>
      <c r="V47" s="11"/>
      <c r="W47" s="11"/>
      <c r="X47" s="13"/>
      <c r="Y47" s="12"/>
      <c r="Z47" s="11"/>
      <c r="AA47" s="11"/>
      <c r="AB47" s="11"/>
    </row>
    <row r="48" spans="1:28" ht="15.75">
      <c r="A48" s="10"/>
      <c r="B48" s="10"/>
      <c r="C48" s="11"/>
      <c r="D48" s="11"/>
      <c r="E48" s="11"/>
      <c r="F48" s="12"/>
      <c r="G48" s="11"/>
      <c r="H48" s="12"/>
      <c r="I48" s="11"/>
      <c r="J48" s="12"/>
      <c r="K48" s="11"/>
      <c r="L48" s="12"/>
      <c r="M48" s="11"/>
      <c r="N48" s="12"/>
      <c r="O48" s="11"/>
      <c r="P48" s="12"/>
      <c r="Q48" s="13"/>
      <c r="R48" s="13"/>
      <c r="S48" s="13"/>
      <c r="T48" s="11"/>
      <c r="U48" s="11"/>
      <c r="V48" s="11"/>
      <c r="W48" s="11"/>
      <c r="X48" s="13"/>
      <c r="Y48" s="12"/>
      <c r="Z48" s="11"/>
      <c r="AA48" s="11"/>
      <c r="AB48" s="11"/>
    </row>
    <row r="49" spans="1:28" ht="18.75">
      <c r="A49" s="69" t="s">
        <v>63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</row>
    <row r="50" spans="1:28" ht="18.75">
      <c r="A50" s="64" t="s">
        <v>56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">
      <c r="A51" s="66" t="s">
        <v>22</v>
      </c>
      <c r="B51" s="66" t="s">
        <v>25</v>
      </c>
      <c r="C51" s="66" t="s">
        <v>24</v>
      </c>
      <c r="D51" s="66" t="s">
        <v>23</v>
      </c>
      <c r="E51" s="71" t="s">
        <v>1</v>
      </c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66" t="s">
        <v>2</v>
      </c>
      <c r="R51" s="66" t="s">
        <v>3</v>
      </c>
      <c r="S51" s="66" t="s">
        <v>26</v>
      </c>
      <c r="T51" s="66" t="s">
        <v>4</v>
      </c>
      <c r="U51" s="71" t="s">
        <v>5</v>
      </c>
      <c r="V51" s="72"/>
      <c r="W51" s="73"/>
      <c r="X51" s="66" t="s">
        <v>6</v>
      </c>
      <c r="Y51" s="66" t="s">
        <v>7</v>
      </c>
      <c r="Z51" s="66" t="s">
        <v>8</v>
      </c>
      <c r="AA51" s="66" t="s">
        <v>9</v>
      </c>
      <c r="AB51" s="66" t="s">
        <v>10</v>
      </c>
    </row>
    <row r="52" spans="1:28" ht="30">
      <c r="A52" s="67"/>
      <c r="B52" s="67"/>
      <c r="C52" s="67"/>
      <c r="D52" s="67"/>
      <c r="E52" s="3" t="s">
        <v>17</v>
      </c>
      <c r="F52" s="3" t="s">
        <v>15</v>
      </c>
      <c r="G52" s="3" t="s">
        <v>16</v>
      </c>
      <c r="H52" s="3" t="s">
        <v>15</v>
      </c>
      <c r="I52" s="3" t="s">
        <v>18</v>
      </c>
      <c r="J52" s="3" t="s">
        <v>15</v>
      </c>
      <c r="K52" s="3" t="s">
        <v>19</v>
      </c>
      <c r="L52" s="3" t="s">
        <v>15</v>
      </c>
      <c r="M52" s="3">
        <v>3</v>
      </c>
      <c r="N52" s="3" t="s">
        <v>15</v>
      </c>
      <c r="O52" s="3">
        <v>2</v>
      </c>
      <c r="P52" s="3" t="s">
        <v>15</v>
      </c>
      <c r="Q52" s="67"/>
      <c r="R52" s="67"/>
      <c r="S52" s="67"/>
      <c r="T52" s="67"/>
      <c r="U52" s="3" t="s">
        <v>11</v>
      </c>
      <c r="V52" s="3" t="s">
        <v>12</v>
      </c>
      <c r="W52" s="3" t="s">
        <v>13</v>
      </c>
      <c r="X52" s="67"/>
      <c r="Y52" s="67"/>
      <c r="Z52" s="67"/>
      <c r="AA52" s="67"/>
      <c r="AB52" s="67"/>
    </row>
    <row r="53" spans="1:28" ht="31.5">
      <c r="A53" s="29" t="s">
        <v>64</v>
      </c>
      <c r="B53" s="29">
        <f>B30</f>
        <v>231</v>
      </c>
      <c r="C53" s="29">
        <f aca="true" t="shared" si="31" ref="C53:AB53">C30</f>
        <v>231</v>
      </c>
      <c r="D53" s="29">
        <f t="shared" si="31"/>
        <v>0</v>
      </c>
      <c r="E53" s="29">
        <f t="shared" si="31"/>
        <v>16</v>
      </c>
      <c r="F53" s="55">
        <f t="shared" si="31"/>
        <v>6.926406926406926</v>
      </c>
      <c r="G53" s="29">
        <f t="shared" si="31"/>
        <v>66</v>
      </c>
      <c r="H53" s="55">
        <f t="shared" si="31"/>
        <v>28.57142857142857</v>
      </c>
      <c r="I53" s="29">
        <f t="shared" si="31"/>
        <v>20</v>
      </c>
      <c r="J53" s="55">
        <f t="shared" si="31"/>
        <v>8.658008658008658</v>
      </c>
      <c r="K53" s="29">
        <f t="shared" si="31"/>
        <v>129</v>
      </c>
      <c r="L53" s="55">
        <f t="shared" si="31"/>
        <v>55.84415584415584</v>
      </c>
      <c r="M53" s="29">
        <f t="shared" si="31"/>
        <v>0</v>
      </c>
      <c r="N53" s="55">
        <f t="shared" si="31"/>
        <v>0</v>
      </c>
      <c r="O53" s="29">
        <f t="shared" si="31"/>
        <v>0</v>
      </c>
      <c r="P53" s="55">
        <f t="shared" si="31"/>
        <v>0</v>
      </c>
      <c r="Q53" s="55">
        <f t="shared" si="31"/>
        <v>44.15584415584416</v>
      </c>
      <c r="R53" s="55">
        <f t="shared" si="31"/>
        <v>100</v>
      </c>
      <c r="S53" s="29">
        <f t="shared" si="31"/>
        <v>5832</v>
      </c>
      <c r="T53" s="29">
        <f t="shared" si="31"/>
        <v>134532</v>
      </c>
      <c r="U53" s="29">
        <f t="shared" si="31"/>
        <v>15916</v>
      </c>
      <c r="V53" s="29">
        <f t="shared" si="31"/>
        <v>638</v>
      </c>
      <c r="W53" s="29">
        <f t="shared" si="31"/>
        <v>15278</v>
      </c>
      <c r="X53" s="55">
        <f t="shared" si="31"/>
        <v>99.52576338714952</v>
      </c>
      <c r="Y53" s="55">
        <f t="shared" si="31"/>
        <v>2.761904761904762</v>
      </c>
      <c r="Z53" s="29">
        <f t="shared" si="31"/>
        <v>5</v>
      </c>
      <c r="AA53" s="29">
        <f t="shared" si="31"/>
        <v>7</v>
      </c>
      <c r="AB53" s="29">
        <f t="shared" si="31"/>
        <v>0</v>
      </c>
    </row>
    <row r="54" spans="1:28" ht="31.5">
      <c r="A54" s="30" t="s">
        <v>65</v>
      </c>
      <c r="B54" s="23">
        <f>B46</f>
        <v>188</v>
      </c>
      <c r="C54" s="23">
        <f aca="true" t="shared" si="32" ref="C54:AB54">C46</f>
        <v>188</v>
      </c>
      <c r="D54" s="23">
        <f t="shared" si="32"/>
        <v>0</v>
      </c>
      <c r="E54" s="23">
        <f t="shared" si="32"/>
        <v>16</v>
      </c>
      <c r="F54" s="36">
        <f t="shared" si="32"/>
        <v>8.51063829787234</v>
      </c>
      <c r="G54" s="23">
        <f t="shared" si="32"/>
        <v>82</v>
      </c>
      <c r="H54" s="36">
        <f t="shared" si="32"/>
        <v>43.61702127659575</v>
      </c>
      <c r="I54" s="23">
        <f t="shared" si="32"/>
        <v>0</v>
      </c>
      <c r="J54" s="36">
        <f t="shared" si="32"/>
        <v>0</v>
      </c>
      <c r="K54" s="23">
        <f t="shared" si="32"/>
        <v>89</v>
      </c>
      <c r="L54" s="36">
        <f t="shared" si="32"/>
        <v>47.340425531914896</v>
      </c>
      <c r="M54" s="23">
        <f t="shared" si="32"/>
        <v>0</v>
      </c>
      <c r="N54" s="36">
        <f t="shared" si="32"/>
        <v>0</v>
      </c>
      <c r="O54" s="23">
        <f t="shared" si="32"/>
        <v>1</v>
      </c>
      <c r="P54" s="36">
        <f t="shared" si="32"/>
        <v>0.5319148936170213</v>
      </c>
      <c r="Q54" s="36">
        <f t="shared" si="32"/>
        <v>52.12765957446809</v>
      </c>
      <c r="R54" s="36">
        <f t="shared" si="32"/>
        <v>99.46808510638297</v>
      </c>
      <c r="S54" s="23">
        <f t="shared" si="32"/>
        <v>4680</v>
      </c>
      <c r="T54" s="23">
        <f t="shared" si="32"/>
        <v>109908</v>
      </c>
      <c r="U54" s="23">
        <f t="shared" si="32"/>
        <v>15780</v>
      </c>
      <c r="V54" s="23">
        <f t="shared" si="32"/>
        <v>598</v>
      </c>
      <c r="W54" s="23">
        <f t="shared" si="32"/>
        <v>15182</v>
      </c>
      <c r="X54" s="36">
        <f t="shared" si="32"/>
        <v>99.45590857808348</v>
      </c>
      <c r="Y54" s="36">
        <f t="shared" si="32"/>
        <v>3.1808510638297873</v>
      </c>
      <c r="Z54" s="23">
        <f t="shared" si="32"/>
        <v>3</v>
      </c>
      <c r="AA54" s="23">
        <f t="shared" si="32"/>
        <v>5</v>
      </c>
      <c r="AB54" s="23">
        <f t="shared" si="32"/>
        <v>0</v>
      </c>
    </row>
    <row r="55" spans="1:28" ht="31.5">
      <c r="A55" s="48" t="s">
        <v>66</v>
      </c>
      <c r="B55" s="49">
        <f aca="true" t="shared" si="33" ref="B55:AB55">B12</f>
        <v>143</v>
      </c>
      <c r="C55" s="49">
        <f t="shared" si="33"/>
        <v>143</v>
      </c>
      <c r="D55" s="49">
        <f t="shared" si="33"/>
        <v>0</v>
      </c>
      <c r="E55" s="49">
        <f t="shared" si="33"/>
        <v>16</v>
      </c>
      <c r="F55" s="50">
        <f t="shared" si="33"/>
        <v>11.188811188811188</v>
      </c>
      <c r="G55" s="49">
        <f t="shared" si="33"/>
        <v>85</v>
      </c>
      <c r="H55" s="50">
        <f t="shared" si="33"/>
        <v>59.44055944055944</v>
      </c>
      <c r="I55" s="49">
        <f t="shared" si="33"/>
        <v>1</v>
      </c>
      <c r="J55" s="50">
        <f t="shared" si="33"/>
        <v>0.6993006993006993</v>
      </c>
      <c r="K55" s="49">
        <f t="shared" si="33"/>
        <v>41</v>
      </c>
      <c r="L55" s="50">
        <f t="shared" si="33"/>
        <v>28.671328671328673</v>
      </c>
      <c r="M55" s="49">
        <f t="shared" si="33"/>
        <v>0</v>
      </c>
      <c r="N55" s="50">
        <f t="shared" si="33"/>
        <v>0</v>
      </c>
      <c r="O55" s="49">
        <f t="shared" si="33"/>
        <v>0</v>
      </c>
      <c r="P55" s="50">
        <f t="shared" si="33"/>
        <v>0</v>
      </c>
      <c r="Q55" s="50">
        <f t="shared" si="33"/>
        <v>71.32867132867133</v>
      </c>
      <c r="R55" s="50">
        <f t="shared" si="33"/>
        <v>100</v>
      </c>
      <c r="S55" s="51">
        <f t="shared" si="33"/>
        <v>3528</v>
      </c>
      <c r="T55" s="51">
        <f t="shared" si="33"/>
        <v>84024</v>
      </c>
      <c r="U55" s="49">
        <f t="shared" si="33"/>
        <v>8440</v>
      </c>
      <c r="V55" s="49">
        <f t="shared" si="33"/>
        <v>350</v>
      </c>
      <c r="W55" s="49">
        <f t="shared" si="33"/>
        <v>7550</v>
      </c>
      <c r="X55" s="50">
        <f t="shared" si="33"/>
        <v>99.58345234694849</v>
      </c>
      <c r="Y55" s="50">
        <f t="shared" si="33"/>
        <v>2.4475524475524475</v>
      </c>
      <c r="Z55" s="49">
        <f t="shared" si="33"/>
        <v>1</v>
      </c>
      <c r="AA55" s="49">
        <f t="shared" si="33"/>
        <v>2</v>
      </c>
      <c r="AB55" s="49">
        <f t="shared" si="33"/>
        <v>0</v>
      </c>
    </row>
    <row r="56" spans="1:28" ht="15.75">
      <c r="A56" s="23" t="s">
        <v>14</v>
      </c>
      <c r="B56" s="23">
        <f>SUM(B53:B55)</f>
        <v>562</v>
      </c>
      <c r="C56" s="23">
        <f>SUM(C53:C55)</f>
        <v>562</v>
      </c>
      <c r="D56" s="35">
        <f>SUM(D53:D55)</f>
        <v>0</v>
      </c>
      <c r="E56" s="35">
        <f>SUM(E53:E55)</f>
        <v>48</v>
      </c>
      <c r="F56" s="52">
        <f>E56/C56*100</f>
        <v>8.540925266903916</v>
      </c>
      <c r="G56" s="35">
        <f>SUM(G53:G55)</f>
        <v>233</v>
      </c>
      <c r="H56" s="52">
        <f>G56/C56*100</f>
        <v>41.45907473309609</v>
      </c>
      <c r="I56" s="35">
        <f>SUM(I53:I55)</f>
        <v>21</v>
      </c>
      <c r="J56" s="52">
        <f>I56/C56*100</f>
        <v>3.7366548042704624</v>
      </c>
      <c r="K56" s="35">
        <f>SUM(K53:K55)</f>
        <v>259</v>
      </c>
      <c r="L56" s="52">
        <f>K56/C56*100</f>
        <v>46.08540925266904</v>
      </c>
      <c r="M56" s="35">
        <f>SUM(M53:M55)</f>
        <v>0</v>
      </c>
      <c r="N56" s="52">
        <f>M56/C56*100</f>
        <v>0</v>
      </c>
      <c r="O56" s="35">
        <f>SUM(O53:O55)</f>
        <v>1</v>
      </c>
      <c r="P56" s="52">
        <f>O56/C56*100</f>
        <v>0.1779359430604982</v>
      </c>
      <c r="Q56" s="37">
        <f>SUM(E56,G56,I56)/C56*100</f>
        <v>53.736654804270465</v>
      </c>
      <c r="R56" s="37">
        <f>SUM(E56,G56,I56,K56,M56)/C56*100</f>
        <v>99.8220640569395</v>
      </c>
      <c r="S56" s="38">
        <f>SUM(S53:S55)</f>
        <v>14040</v>
      </c>
      <c r="T56" s="35">
        <f>SUM(T53:T55)</f>
        <v>328464</v>
      </c>
      <c r="U56" s="35">
        <f>SUM(U53:U55)</f>
        <v>40136</v>
      </c>
      <c r="V56" s="35">
        <f>SUM(V53:V55)</f>
        <v>1586</v>
      </c>
      <c r="W56" s="35">
        <f>SUM(W53:W55)</f>
        <v>38010</v>
      </c>
      <c r="X56" s="37">
        <f>(T56-V56)/T56*100</f>
        <v>99.51714647571728</v>
      </c>
      <c r="Y56" s="36">
        <f>V56/C56</f>
        <v>2.8220640569395017</v>
      </c>
      <c r="Z56" s="35">
        <f>SUM(Z53:Z55)</f>
        <v>9</v>
      </c>
      <c r="AA56" s="35">
        <f>SUM(AA53:AA55)</f>
        <v>14</v>
      </c>
      <c r="AB56" s="35">
        <f>SUM(AB53:AB55)</f>
        <v>0</v>
      </c>
    </row>
    <row r="59" spans="1:28" ht="15.75">
      <c r="A59" s="16" t="s">
        <v>28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67</v>
      </c>
      <c r="V59" s="16"/>
      <c r="W59" s="16"/>
      <c r="X59" s="16"/>
      <c r="Y59" s="16"/>
      <c r="Z59" s="16"/>
      <c r="AA59" s="16"/>
      <c r="AB59" s="1"/>
    </row>
  </sheetData>
  <sheetProtection/>
  <mergeCells count="71">
    <mergeCell ref="AA51:AA52"/>
    <mergeCell ref="AB51:AB52"/>
    <mergeCell ref="R51:R52"/>
    <mergeCell ref="S51:S52"/>
    <mergeCell ref="T51:T52"/>
    <mergeCell ref="U51:W51"/>
    <mergeCell ref="X51:X52"/>
    <mergeCell ref="Y51:Y52"/>
    <mergeCell ref="Z51:Z52"/>
    <mergeCell ref="U36:W36"/>
    <mergeCell ref="X36:X37"/>
    <mergeCell ref="Y36:Y37"/>
    <mergeCell ref="Z36:Z37"/>
    <mergeCell ref="A51:A52"/>
    <mergeCell ref="B51:B52"/>
    <mergeCell ref="C51:C52"/>
    <mergeCell ref="D51:D52"/>
    <mergeCell ref="E51:P51"/>
    <mergeCell ref="Q51:Q52"/>
    <mergeCell ref="Y18:Y19"/>
    <mergeCell ref="Z18:Z19"/>
    <mergeCell ref="AA18:AA19"/>
    <mergeCell ref="AB18:AB19"/>
    <mergeCell ref="A35:AB35"/>
    <mergeCell ref="A36:A37"/>
    <mergeCell ref="B36:B37"/>
    <mergeCell ref="C36:C37"/>
    <mergeCell ref="D36:D37"/>
    <mergeCell ref="E36:P36"/>
    <mergeCell ref="Q18:Q19"/>
    <mergeCell ref="R18:R19"/>
    <mergeCell ref="S18:S19"/>
    <mergeCell ref="T18:T19"/>
    <mergeCell ref="U18:W18"/>
    <mergeCell ref="X18:X19"/>
    <mergeCell ref="A1:AB1"/>
    <mergeCell ref="A2:AB2"/>
    <mergeCell ref="A15:AB15"/>
    <mergeCell ref="A16:AB16"/>
    <mergeCell ref="A17:AB17"/>
    <mergeCell ref="A18:A19"/>
    <mergeCell ref="B18:B19"/>
    <mergeCell ref="C18:C19"/>
    <mergeCell ref="D18:D19"/>
    <mergeCell ref="E18:P18"/>
    <mergeCell ref="U4:W4"/>
    <mergeCell ref="X4:X5"/>
    <mergeCell ref="Y4:Y5"/>
    <mergeCell ref="Z4:Z5"/>
    <mergeCell ref="S4:S5"/>
    <mergeCell ref="T4:T5"/>
    <mergeCell ref="A33:AB33"/>
    <mergeCell ref="A34:AB34"/>
    <mergeCell ref="AA36:AA37"/>
    <mergeCell ref="AB36:AB37"/>
    <mergeCell ref="A49:AB49"/>
    <mergeCell ref="A50:AB50"/>
    <mergeCell ref="Q36:Q37"/>
    <mergeCell ref="R36:R37"/>
    <mergeCell ref="S36:S37"/>
    <mergeCell ref="T36:T37"/>
    <mergeCell ref="A3:AB3"/>
    <mergeCell ref="A4:A5"/>
    <mergeCell ref="B4:B5"/>
    <mergeCell ref="C4:C5"/>
    <mergeCell ref="D4:D5"/>
    <mergeCell ref="E4:P4"/>
    <mergeCell ref="AA4:AA5"/>
    <mergeCell ref="AB4:AB5"/>
    <mergeCell ref="Q4:Q5"/>
    <mergeCell ref="R4:R5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2"/>
  <sheetViews>
    <sheetView view="pageBreakPreview" zoomScale="80" zoomScaleNormal="80" zoomScaleSheetLayoutView="80" zoomScalePageLayoutView="0" workbookViewId="0" topLeftCell="A40">
      <selection activeCell="A13" sqref="A13:AB13"/>
    </sheetView>
  </sheetViews>
  <sheetFormatPr defaultColWidth="9.00390625" defaultRowHeight="12.75"/>
  <cols>
    <col min="17" max="17" width="10.00390625" style="0" customWidth="1"/>
    <col min="19" max="19" width="11.25390625" style="0" bestFit="1" customWidth="1"/>
    <col min="20" max="20" width="12.625" style="0" bestFit="1" customWidth="1"/>
    <col min="24" max="24" width="12.125" style="0" customWidth="1"/>
    <col min="26" max="26" width="10.25390625" style="0" customWidth="1"/>
    <col min="27" max="27" width="10.875" style="0" customWidth="1"/>
  </cols>
  <sheetData>
    <row r="1" spans="1:29" ht="24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26"/>
    </row>
    <row r="2" spans="1:29" ht="23.25" customHeight="1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26"/>
    </row>
    <row r="3" spans="1:29" ht="23.25" customHeight="1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26"/>
    </row>
    <row r="4" spans="1:29" ht="24" customHeight="1">
      <c r="A4" s="75" t="s">
        <v>22</v>
      </c>
      <c r="B4" s="75" t="s">
        <v>25</v>
      </c>
      <c r="C4" s="75" t="s">
        <v>24</v>
      </c>
      <c r="D4" s="75" t="s">
        <v>23</v>
      </c>
      <c r="E4" s="77" t="s">
        <v>1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75" t="s">
        <v>2</v>
      </c>
      <c r="R4" s="75" t="s">
        <v>3</v>
      </c>
      <c r="S4" s="75" t="s">
        <v>26</v>
      </c>
      <c r="T4" s="75" t="s">
        <v>4</v>
      </c>
      <c r="U4" s="77" t="s">
        <v>5</v>
      </c>
      <c r="V4" s="78"/>
      <c r="W4" s="79"/>
      <c r="X4" s="75" t="s">
        <v>55</v>
      </c>
      <c r="Y4" s="75" t="s">
        <v>7</v>
      </c>
      <c r="Z4" s="75" t="s">
        <v>8</v>
      </c>
      <c r="AA4" s="75" t="s">
        <v>9</v>
      </c>
      <c r="AB4" s="75" t="s">
        <v>10</v>
      </c>
      <c r="AC4" s="26"/>
    </row>
    <row r="5" spans="1:29" ht="30">
      <c r="A5" s="76"/>
      <c r="B5" s="76"/>
      <c r="C5" s="76"/>
      <c r="D5" s="76"/>
      <c r="E5" s="24" t="s">
        <v>17</v>
      </c>
      <c r="F5" s="24" t="s">
        <v>15</v>
      </c>
      <c r="G5" s="24" t="s">
        <v>16</v>
      </c>
      <c r="H5" s="24" t="s">
        <v>15</v>
      </c>
      <c r="I5" s="24" t="s">
        <v>18</v>
      </c>
      <c r="J5" s="24" t="s">
        <v>15</v>
      </c>
      <c r="K5" s="24" t="s">
        <v>19</v>
      </c>
      <c r="L5" s="24" t="s">
        <v>15</v>
      </c>
      <c r="M5" s="24">
        <v>3</v>
      </c>
      <c r="N5" s="24" t="s">
        <v>15</v>
      </c>
      <c r="O5" s="24">
        <v>2</v>
      </c>
      <c r="P5" s="24" t="s">
        <v>15</v>
      </c>
      <c r="Q5" s="76"/>
      <c r="R5" s="76"/>
      <c r="S5" s="76"/>
      <c r="T5" s="76"/>
      <c r="U5" s="24" t="s">
        <v>11</v>
      </c>
      <c r="V5" s="24" t="s">
        <v>12</v>
      </c>
      <c r="W5" s="24" t="s">
        <v>13</v>
      </c>
      <c r="X5" s="76"/>
      <c r="Y5" s="76"/>
      <c r="Z5" s="76"/>
      <c r="AA5" s="76"/>
      <c r="AB5" s="76"/>
      <c r="AC5" s="26"/>
    </row>
    <row r="6" spans="1:29" s="32" customFormat="1" ht="21.75" customHeight="1">
      <c r="A6" s="23">
        <v>441</v>
      </c>
      <c r="B6" s="23">
        <v>25</v>
      </c>
      <c r="C6" s="23">
        <f>(B6-D6)</f>
        <v>25</v>
      </c>
      <c r="D6" s="24">
        <v>0</v>
      </c>
      <c r="E6" s="24">
        <v>2</v>
      </c>
      <c r="F6" s="25">
        <f>E6/C6*100</f>
        <v>8</v>
      </c>
      <c r="G6" s="24">
        <v>12</v>
      </c>
      <c r="H6" s="25">
        <f>G6/C6*100</f>
        <v>48</v>
      </c>
      <c r="I6" s="24">
        <v>3</v>
      </c>
      <c r="J6" s="25">
        <f>I6/C6*100</f>
        <v>12</v>
      </c>
      <c r="K6" s="24">
        <v>8</v>
      </c>
      <c r="L6" s="25">
        <f>K6/C6*100</f>
        <v>32</v>
      </c>
      <c r="M6" s="24">
        <v>0</v>
      </c>
      <c r="N6" s="25">
        <f>M6/C6*100</f>
        <v>0</v>
      </c>
      <c r="O6" s="24">
        <v>0</v>
      </c>
      <c r="P6" s="25">
        <f>O6/C6*100</f>
        <v>0</v>
      </c>
      <c r="Q6" s="25">
        <f>SUM(E6,G6,I6)/C6*100</f>
        <v>68</v>
      </c>
      <c r="R6" s="25">
        <f>SUM(E6,G6,I6,K6,M6)/C6*100</f>
        <v>100</v>
      </c>
      <c r="S6" s="24">
        <v>576</v>
      </c>
      <c r="T6" s="24">
        <f>B6*S6</f>
        <v>14400</v>
      </c>
      <c r="U6" s="24">
        <v>3592</v>
      </c>
      <c r="V6" s="24">
        <v>101</v>
      </c>
      <c r="W6" s="24">
        <v>3491</v>
      </c>
      <c r="X6" s="25">
        <f>(T6-V6)/T6*100</f>
        <v>99.29861111111111</v>
      </c>
      <c r="Y6" s="25">
        <f>V6/B6</f>
        <v>4.04</v>
      </c>
      <c r="Z6" s="24">
        <v>0</v>
      </c>
      <c r="AA6" s="24">
        <v>0</v>
      </c>
      <c r="AB6" s="24">
        <v>0</v>
      </c>
      <c r="AC6" s="26"/>
    </row>
    <row r="7" spans="1:29" s="32" customFormat="1" ht="21.75" customHeight="1">
      <c r="A7" s="23">
        <v>443</v>
      </c>
      <c r="B7" s="23">
        <v>25</v>
      </c>
      <c r="C7" s="23">
        <f>(B7-D7)</f>
        <v>25</v>
      </c>
      <c r="D7" s="24">
        <v>0</v>
      </c>
      <c r="E7" s="24">
        <v>11</v>
      </c>
      <c r="F7" s="25">
        <f>E7/C7*100</f>
        <v>44</v>
      </c>
      <c r="G7" s="24">
        <v>10</v>
      </c>
      <c r="H7" s="25">
        <f>G7/C7*100</f>
        <v>40</v>
      </c>
      <c r="I7" s="24">
        <v>4</v>
      </c>
      <c r="J7" s="25">
        <f>I7/C7*100</f>
        <v>16</v>
      </c>
      <c r="K7" s="24">
        <v>0</v>
      </c>
      <c r="L7" s="25">
        <f>K7/C7*100</f>
        <v>0</v>
      </c>
      <c r="M7" s="24">
        <v>0</v>
      </c>
      <c r="N7" s="25">
        <f>M7/C7*100</f>
        <v>0</v>
      </c>
      <c r="O7" s="24">
        <v>0</v>
      </c>
      <c r="P7" s="25">
        <f>O7/C7*100</f>
        <v>0</v>
      </c>
      <c r="Q7" s="25">
        <f>SUM(E7,G7,I7)/C7*100</f>
        <v>100</v>
      </c>
      <c r="R7" s="25">
        <f>SUM(E7,G7,I7,K7,M7)/C7*100</f>
        <v>100</v>
      </c>
      <c r="S7" s="24">
        <v>576</v>
      </c>
      <c r="T7" s="24">
        <f>B7*S7</f>
        <v>14400</v>
      </c>
      <c r="U7" s="24">
        <v>3954</v>
      </c>
      <c r="V7" s="24">
        <v>103</v>
      </c>
      <c r="W7" s="24">
        <v>3851</v>
      </c>
      <c r="X7" s="25">
        <f>(T7-V7)/T7*100</f>
        <v>99.28472222222223</v>
      </c>
      <c r="Y7" s="25">
        <f>V7/B7</f>
        <v>4.12</v>
      </c>
      <c r="Z7" s="24">
        <v>0</v>
      </c>
      <c r="AA7" s="24">
        <v>0</v>
      </c>
      <c r="AB7" s="24">
        <v>0</v>
      </c>
      <c r="AC7" s="26"/>
    </row>
    <row r="8" spans="1:29" s="32" customFormat="1" ht="21.75" customHeight="1">
      <c r="A8" s="23" t="s">
        <v>34</v>
      </c>
      <c r="B8" s="23">
        <v>14</v>
      </c>
      <c r="C8" s="23">
        <f>(B8-D8)</f>
        <v>14</v>
      </c>
      <c r="D8" s="24">
        <v>0</v>
      </c>
      <c r="E8" s="24">
        <v>0</v>
      </c>
      <c r="F8" s="25">
        <f>E8/C8*100</f>
        <v>0</v>
      </c>
      <c r="G8" s="24">
        <v>6</v>
      </c>
      <c r="H8" s="25">
        <f>G8/C8*100</f>
        <v>42.857142857142854</v>
      </c>
      <c r="I8" s="24">
        <v>1</v>
      </c>
      <c r="J8" s="25">
        <f>I8/C8*100</f>
        <v>7.142857142857142</v>
      </c>
      <c r="K8" s="24">
        <v>7</v>
      </c>
      <c r="L8" s="25">
        <f>K8/C8*100</f>
        <v>50</v>
      </c>
      <c r="M8" s="24">
        <v>0</v>
      </c>
      <c r="N8" s="25">
        <f>M8/C8*100</f>
        <v>0</v>
      </c>
      <c r="O8" s="24">
        <v>0</v>
      </c>
      <c r="P8" s="25">
        <f>O8/C8*100</f>
        <v>0</v>
      </c>
      <c r="Q8" s="25">
        <f>SUM(E8,G8,I8)/C8*100</f>
        <v>50</v>
      </c>
      <c r="R8" s="25">
        <f>SUM(E8,G8,I8,K8,M8)/C8*100</f>
        <v>100</v>
      </c>
      <c r="S8" s="24">
        <v>576</v>
      </c>
      <c r="T8" s="24">
        <f>B8*S8</f>
        <v>8064</v>
      </c>
      <c r="U8" s="24">
        <f>V8+W8</f>
        <v>1131</v>
      </c>
      <c r="V8" s="24">
        <v>614</v>
      </c>
      <c r="W8" s="24">
        <v>517</v>
      </c>
      <c r="X8" s="25">
        <f>(T8-V8)/T8*100</f>
        <v>92.3859126984127</v>
      </c>
      <c r="Y8" s="25">
        <f>V8/B8</f>
        <v>43.857142857142854</v>
      </c>
      <c r="Z8" s="24">
        <v>0</v>
      </c>
      <c r="AA8" s="24">
        <v>0</v>
      </c>
      <c r="AB8" s="24">
        <v>0</v>
      </c>
      <c r="AC8" s="26"/>
    </row>
    <row r="9" spans="1:29" ht="15.75">
      <c r="A9" s="23" t="s">
        <v>14</v>
      </c>
      <c r="B9" s="23">
        <f>SUM(B6:B8)</f>
        <v>64</v>
      </c>
      <c r="C9" s="35">
        <f>SUM(C6:C8)</f>
        <v>64</v>
      </c>
      <c r="D9" s="35">
        <f>SUM(D6:D8)</f>
        <v>0</v>
      </c>
      <c r="E9" s="23">
        <f>SUM(E6:E8)</f>
        <v>13</v>
      </c>
      <c r="F9" s="36">
        <f>E9/C9*100</f>
        <v>20.3125</v>
      </c>
      <c r="G9" s="23">
        <f>SUM(G6:G8)</f>
        <v>28</v>
      </c>
      <c r="H9" s="36">
        <f>G9/C9*100</f>
        <v>43.75</v>
      </c>
      <c r="I9" s="23">
        <f>SUM(I6:I8)</f>
        <v>8</v>
      </c>
      <c r="J9" s="36">
        <f>I9/C9*100</f>
        <v>12.5</v>
      </c>
      <c r="K9" s="23">
        <f>SUM(K6:K8)</f>
        <v>15</v>
      </c>
      <c r="L9" s="36">
        <f>K9/C9*100</f>
        <v>23.4375</v>
      </c>
      <c r="M9" s="23">
        <f>SUM(M6:M8)</f>
        <v>0</v>
      </c>
      <c r="N9" s="36">
        <f>M9/C9*100</f>
        <v>0</v>
      </c>
      <c r="O9" s="23">
        <f>SUM(O6:O8)</f>
        <v>0</v>
      </c>
      <c r="P9" s="36">
        <f>O9/C9*100</f>
        <v>0</v>
      </c>
      <c r="Q9" s="37">
        <f>SUM(E9,G9,I9)/C9*100</f>
        <v>76.5625</v>
      </c>
      <c r="R9" s="37">
        <f>SUM(E9,G9,I9,K9,M9)/C9*100</f>
        <v>100</v>
      </c>
      <c r="S9" s="38">
        <f>SUM(S6:S8)</f>
        <v>1728</v>
      </c>
      <c r="T9" s="23">
        <f>SUM(T6:T8)</f>
        <v>36864</v>
      </c>
      <c r="U9" s="23">
        <f>SUM(U6:U8)</f>
        <v>8677</v>
      </c>
      <c r="V9" s="23">
        <f>SUM(V6:V8)</f>
        <v>818</v>
      </c>
      <c r="W9" s="23">
        <f>SUM(W6:W8)</f>
        <v>7859</v>
      </c>
      <c r="X9" s="37">
        <f>(T9-V9)/T9*100</f>
        <v>97.78103298611111</v>
      </c>
      <c r="Y9" s="36">
        <f>V9/C9</f>
        <v>12.78125</v>
      </c>
      <c r="Z9" s="23">
        <f>SUM(Z6:Z8)</f>
        <v>0</v>
      </c>
      <c r="AA9" s="23">
        <f>SUM(AA6:AA8)</f>
        <v>0</v>
      </c>
      <c r="AB9" s="23">
        <f>SUM(AB6:AB8)</f>
        <v>0</v>
      </c>
      <c r="AC9" s="26"/>
    </row>
    <row r="10" spans="1:29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23.25" customHeight="1">
      <c r="A11" s="81" t="s">
        <v>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26"/>
    </row>
    <row r="12" spans="1:29" ht="24.75" customHeight="1">
      <c r="A12" s="82" t="s">
        <v>54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26"/>
    </row>
    <row r="13" spans="1:29" ht="21" customHeight="1">
      <c r="A13" s="85" t="s">
        <v>36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26"/>
    </row>
    <row r="14" spans="1:29" ht="34.5" customHeight="1">
      <c r="A14" s="75" t="s">
        <v>22</v>
      </c>
      <c r="B14" s="75" t="s">
        <v>25</v>
      </c>
      <c r="C14" s="75" t="s">
        <v>24</v>
      </c>
      <c r="D14" s="75" t="s">
        <v>23</v>
      </c>
      <c r="E14" s="77" t="s">
        <v>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75" t="s">
        <v>2</v>
      </c>
      <c r="R14" s="75" t="s">
        <v>3</v>
      </c>
      <c r="S14" s="75" t="s">
        <v>26</v>
      </c>
      <c r="T14" s="75" t="s">
        <v>4</v>
      </c>
      <c r="U14" s="77" t="s">
        <v>5</v>
      </c>
      <c r="V14" s="78"/>
      <c r="W14" s="79"/>
      <c r="X14" s="75" t="s">
        <v>6</v>
      </c>
      <c r="Y14" s="75" t="s">
        <v>7</v>
      </c>
      <c r="Z14" s="75" t="s">
        <v>8</v>
      </c>
      <c r="AA14" s="75" t="s">
        <v>9</v>
      </c>
      <c r="AB14" s="75" t="s">
        <v>10</v>
      </c>
      <c r="AC14" s="26"/>
    </row>
    <row r="15" spans="1:28" s="26" customFormat="1" ht="51.75" customHeight="1">
      <c r="A15" s="76"/>
      <c r="B15" s="76"/>
      <c r="C15" s="76"/>
      <c r="D15" s="76"/>
      <c r="E15" s="24" t="s">
        <v>17</v>
      </c>
      <c r="F15" s="24" t="s">
        <v>15</v>
      </c>
      <c r="G15" s="24" t="s">
        <v>16</v>
      </c>
      <c r="H15" s="24" t="s">
        <v>15</v>
      </c>
      <c r="I15" s="24" t="s">
        <v>18</v>
      </c>
      <c r="J15" s="24" t="s">
        <v>15</v>
      </c>
      <c r="K15" s="24" t="s">
        <v>19</v>
      </c>
      <c r="L15" s="24" t="s">
        <v>15</v>
      </c>
      <c r="M15" s="24">
        <v>3</v>
      </c>
      <c r="N15" s="24" t="s">
        <v>15</v>
      </c>
      <c r="O15" s="24">
        <v>2</v>
      </c>
      <c r="P15" s="24" t="s">
        <v>15</v>
      </c>
      <c r="Q15" s="76"/>
      <c r="R15" s="76"/>
      <c r="S15" s="76"/>
      <c r="T15" s="76"/>
      <c r="U15" s="24" t="s">
        <v>11</v>
      </c>
      <c r="V15" s="24" t="s">
        <v>12</v>
      </c>
      <c r="W15" s="24" t="s">
        <v>13</v>
      </c>
      <c r="X15" s="76"/>
      <c r="Y15" s="76"/>
      <c r="Z15" s="76"/>
      <c r="AA15" s="76"/>
      <c r="AB15" s="76"/>
    </row>
    <row r="16" spans="1:29" s="32" customFormat="1" ht="21.75" customHeight="1">
      <c r="A16" s="23">
        <v>1213</v>
      </c>
      <c r="B16" s="23">
        <v>25</v>
      </c>
      <c r="C16" s="23">
        <f>(B16-D16)</f>
        <v>25</v>
      </c>
      <c r="D16" s="24">
        <v>0</v>
      </c>
      <c r="E16" s="24">
        <v>6</v>
      </c>
      <c r="F16" s="25">
        <f>E16/C16*100</f>
        <v>24</v>
      </c>
      <c r="G16" s="24">
        <v>19</v>
      </c>
      <c r="H16" s="25">
        <f>G16/C16*100</f>
        <v>76</v>
      </c>
      <c r="I16" s="24">
        <v>0</v>
      </c>
      <c r="J16" s="25">
        <f>I16/C16*100</f>
        <v>0</v>
      </c>
      <c r="K16" s="24">
        <v>0</v>
      </c>
      <c r="L16" s="25">
        <f>K16/C16*100</f>
        <v>0</v>
      </c>
      <c r="M16" s="24">
        <v>0</v>
      </c>
      <c r="N16" s="25">
        <f>M16/C16*100</f>
        <v>0</v>
      </c>
      <c r="O16" s="24">
        <v>0</v>
      </c>
      <c r="P16" s="25">
        <f>O16/C16*100</f>
        <v>0</v>
      </c>
      <c r="Q16" s="25">
        <f>SUM(E16,G16,I16)/C16*100</f>
        <v>100</v>
      </c>
      <c r="R16" s="25">
        <f>SUM(E16,G16,I16,K16,M16)/C16*100</f>
        <v>100</v>
      </c>
      <c r="S16" s="24">
        <v>576</v>
      </c>
      <c r="T16" s="24">
        <f>B16*S16</f>
        <v>14400</v>
      </c>
      <c r="U16" s="24">
        <v>2030</v>
      </c>
      <c r="V16" s="24">
        <v>0</v>
      </c>
      <c r="W16" s="24">
        <v>2030</v>
      </c>
      <c r="X16" s="33">
        <f>(T16-V16)/T16*100</f>
        <v>100</v>
      </c>
      <c r="Y16" s="25">
        <f>V16/B16</f>
        <v>0</v>
      </c>
      <c r="Z16" s="24">
        <v>0</v>
      </c>
      <c r="AA16" s="24">
        <v>0</v>
      </c>
      <c r="AB16" s="24">
        <v>0</v>
      </c>
      <c r="AC16" s="26"/>
    </row>
    <row r="17" spans="1:28" s="26" customFormat="1" ht="21.75" customHeight="1">
      <c r="A17" s="23">
        <v>1215</v>
      </c>
      <c r="B17" s="23">
        <v>25</v>
      </c>
      <c r="C17" s="23">
        <f aca="true" t="shared" si="0" ref="C17:C26">(B17-D17)</f>
        <v>25</v>
      </c>
      <c r="D17" s="24">
        <v>0</v>
      </c>
      <c r="E17" s="24">
        <v>4</v>
      </c>
      <c r="F17" s="25">
        <f aca="true" t="shared" si="1" ref="F17:F27">E17/C17*100</f>
        <v>16</v>
      </c>
      <c r="G17" s="24">
        <v>20</v>
      </c>
      <c r="H17" s="25">
        <f aca="true" t="shared" si="2" ref="H17:H27">G17/C17*100</f>
        <v>80</v>
      </c>
      <c r="I17" s="24">
        <v>0</v>
      </c>
      <c r="J17" s="25">
        <f aca="true" t="shared" si="3" ref="J17:J27">I17/C17*100</f>
        <v>0</v>
      </c>
      <c r="K17" s="24">
        <v>1</v>
      </c>
      <c r="L17" s="25">
        <f aca="true" t="shared" si="4" ref="L17:L27">K17/C17*100</f>
        <v>4</v>
      </c>
      <c r="M17" s="24">
        <v>0</v>
      </c>
      <c r="N17" s="25">
        <f aca="true" t="shared" si="5" ref="N17:N26">M17/C17*100</f>
        <v>0</v>
      </c>
      <c r="O17" s="24">
        <v>0</v>
      </c>
      <c r="P17" s="25">
        <f aca="true" t="shared" si="6" ref="P17:P27">O17/C17*100</f>
        <v>0</v>
      </c>
      <c r="Q17" s="25">
        <f aca="true" t="shared" si="7" ref="Q17:Q27">SUM(E17,G17,I17)/C17*100</f>
        <v>96</v>
      </c>
      <c r="R17" s="25">
        <f aca="true" t="shared" si="8" ref="R17:R27">SUM(E17,G17,I17,K17,M17)/C17*100</f>
        <v>100</v>
      </c>
      <c r="S17" s="24">
        <v>576</v>
      </c>
      <c r="T17" s="24">
        <f aca="true" t="shared" si="9" ref="T17:T27">B17*S17</f>
        <v>14400</v>
      </c>
      <c r="U17" s="24">
        <v>924</v>
      </c>
      <c r="V17" s="24">
        <v>0</v>
      </c>
      <c r="W17" s="24">
        <v>924</v>
      </c>
      <c r="X17" s="33">
        <f aca="true" t="shared" si="10" ref="X17:X27">(T17-V17)/T17*100</f>
        <v>100</v>
      </c>
      <c r="Y17" s="25">
        <f aca="true" t="shared" si="11" ref="Y17:Y27">V17/B17</f>
        <v>0</v>
      </c>
      <c r="Z17" s="24">
        <v>0</v>
      </c>
      <c r="AA17" s="24">
        <v>0</v>
      </c>
      <c r="AB17" s="24">
        <v>0</v>
      </c>
    </row>
    <row r="18" spans="1:29" s="32" customFormat="1" ht="21.75" customHeight="1">
      <c r="A18" s="23" t="s">
        <v>37</v>
      </c>
      <c r="B18" s="23">
        <v>25</v>
      </c>
      <c r="C18" s="23">
        <f t="shared" si="0"/>
        <v>25</v>
      </c>
      <c r="D18" s="24">
        <v>0</v>
      </c>
      <c r="E18" s="24">
        <v>0</v>
      </c>
      <c r="F18" s="25">
        <f t="shared" si="1"/>
        <v>0</v>
      </c>
      <c r="G18" s="24">
        <v>14</v>
      </c>
      <c r="H18" s="25">
        <f t="shared" si="2"/>
        <v>56.00000000000001</v>
      </c>
      <c r="I18" s="24">
        <v>0</v>
      </c>
      <c r="J18" s="25">
        <f t="shared" si="3"/>
        <v>0</v>
      </c>
      <c r="K18" s="24">
        <v>11</v>
      </c>
      <c r="L18" s="25">
        <f t="shared" si="4"/>
        <v>44</v>
      </c>
      <c r="M18" s="24">
        <v>0</v>
      </c>
      <c r="N18" s="25">
        <f t="shared" si="5"/>
        <v>0</v>
      </c>
      <c r="O18" s="24">
        <v>0</v>
      </c>
      <c r="P18" s="25">
        <f t="shared" si="6"/>
        <v>0</v>
      </c>
      <c r="Q18" s="25">
        <f t="shared" si="7"/>
        <v>56.00000000000001</v>
      </c>
      <c r="R18" s="25">
        <f t="shared" si="8"/>
        <v>100</v>
      </c>
      <c r="S18" s="24">
        <v>576</v>
      </c>
      <c r="T18" s="24">
        <f t="shared" si="9"/>
        <v>14400</v>
      </c>
      <c r="U18" s="24">
        <v>567</v>
      </c>
      <c r="V18" s="24">
        <v>0</v>
      </c>
      <c r="W18" s="24">
        <v>567</v>
      </c>
      <c r="X18" s="33">
        <f t="shared" si="10"/>
        <v>100</v>
      </c>
      <c r="Y18" s="25">
        <f t="shared" si="11"/>
        <v>0</v>
      </c>
      <c r="Z18" s="24">
        <v>0</v>
      </c>
      <c r="AA18" s="24">
        <v>0</v>
      </c>
      <c r="AB18" s="24">
        <v>0</v>
      </c>
      <c r="AC18" s="26"/>
    </row>
    <row r="19" spans="1:29" s="32" customFormat="1" ht="21.75" customHeight="1">
      <c r="A19" s="23" t="s">
        <v>33</v>
      </c>
      <c r="B19" s="23">
        <v>25</v>
      </c>
      <c r="C19" s="23">
        <f t="shared" si="0"/>
        <v>25</v>
      </c>
      <c r="D19" s="24">
        <v>0</v>
      </c>
      <c r="E19" s="24">
        <v>0</v>
      </c>
      <c r="F19" s="25">
        <f t="shared" si="1"/>
        <v>0</v>
      </c>
      <c r="G19" s="24">
        <v>3</v>
      </c>
      <c r="H19" s="25">
        <f t="shared" si="2"/>
        <v>12</v>
      </c>
      <c r="I19" s="24">
        <v>0</v>
      </c>
      <c r="J19" s="25">
        <f t="shared" si="3"/>
        <v>0</v>
      </c>
      <c r="K19" s="24">
        <v>22</v>
      </c>
      <c r="L19" s="25">
        <f t="shared" si="4"/>
        <v>88</v>
      </c>
      <c r="M19" s="24">
        <v>0</v>
      </c>
      <c r="N19" s="25">
        <f t="shared" si="5"/>
        <v>0</v>
      </c>
      <c r="O19" s="24">
        <v>0</v>
      </c>
      <c r="P19" s="25">
        <f t="shared" si="6"/>
        <v>0</v>
      </c>
      <c r="Q19" s="25">
        <f t="shared" si="7"/>
        <v>12</v>
      </c>
      <c r="R19" s="25">
        <f t="shared" si="8"/>
        <v>100</v>
      </c>
      <c r="S19" s="24">
        <v>576</v>
      </c>
      <c r="T19" s="24">
        <f t="shared" si="9"/>
        <v>14400</v>
      </c>
      <c r="U19" s="24">
        <v>1725</v>
      </c>
      <c r="V19" s="24">
        <v>67</v>
      </c>
      <c r="W19" s="24">
        <v>1658</v>
      </c>
      <c r="X19" s="33">
        <f t="shared" si="10"/>
        <v>99.53472222222223</v>
      </c>
      <c r="Y19" s="25">
        <f t="shared" si="11"/>
        <v>2.68</v>
      </c>
      <c r="Z19" s="24">
        <v>0</v>
      </c>
      <c r="AA19" s="24">
        <v>0</v>
      </c>
      <c r="AB19" s="24">
        <v>0</v>
      </c>
      <c r="AC19" s="26"/>
    </row>
    <row r="20" spans="1:29" s="32" customFormat="1" ht="21.75" customHeight="1">
      <c r="A20" s="23" t="s">
        <v>38</v>
      </c>
      <c r="B20" s="23">
        <v>24</v>
      </c>
      <c r="C20" s="23">
        <v>24</v>
      </c>
      <c r="D20" s="24">
        <v>0</v>
      </c>
      <c r="E20" s="24">
        <v>2</v>
      </c>
      <c r="F20" s="25">
        <f t="shared" si="1"/>
        <v>8.333333333333332</v>
      </c>
      <c r="G20" s="24">
        <v>9</v>
      </c>
      <c r="H20" s="25">
        <f t="shared" si="2"/>
        <v>37.5</v>
      </c>
      <c r="I20" s="24">
        <v>0</v>
      </c>
      <c r="J20" s="25">
        <f t="shared" si="3"/>
        <v>0</v>
      </c>
      <c r="K20" s="24">
        <v>13</v>
      </c>
      <c r="L20" s="25">
        <f t="shared" si="4"/>
        <v>54.166666666666664</v>
      </c>
      <c r="M20" s="24">
        <v>0</v>
      </c>
      <c r="N20" s="25">
        <f t="shared" si="5"/>
        <v>0</v>
      </c>
      <c r="O20" s="24">
        <v>0</v>
      </c>
      <c r="P20" s="25">
        <f t="shared" si="6"/>
        <v>0</v>
      </c>
      <c r="Q20" s="25">
        <f t="shared" si="7"/>
        <v>45.83333333333333</v>
      </c>
      <c r="R20" s="25">
        <f t="shared" si="8"/>
        <v>100</v>
      </c>
      <c r="S20" s="24">
        <v>576</v>
      </c>
      <c r="T20" s="24">
        <f t="shared" si="9"/>
        <v>13824</v>
      </c>
      <c r="U20" s="24">
        <v>1268</v>
      </c>
      <c r="V20" s="24">
        <v>72</v>
      </c>
      <c r="W20" s="24">
        <v>1196</v>
      </c>
      <c r="X20" s="33">
        <f t="shared" si="10"/>
        <v>99.47916666666666</v>
      </c>
      <c r="Y20" s="25">
        <f t="shared" si="11"/>
        <v>3</v>
      </c>
      <c r="Z20" s="24">
        <v>1</v>
      </c>
      <c r="AA20" s="24">
        <v>1</v>
      </c>
      <c r="AB20" s="24">
        <v>0</v>
      </c>
      <c r="AC20" s="26"/>
    </row>
    <row r="21" spans="1:29" s="32" customFormat="1" ht="21.75" customHeight="1">
      <c r="A21" s="23">
        <v>1225</v>
      </c>
      <c r="B21" s="23">
        <v>25</v>
      </c>
      <c r="C21" s="23">
        <f t="shared" si="0"/>
        <v>25</v>
      </c>
      <c r="D21" s="24">
        <v>0</v>
      </c>
      <c r="E21" s="24">
        <v>12</v>
      </c>
      <c r="F21" s="25">
        <f t="shared" si="1"/>
        <v>48</v>
      </c>
      <c r="G21" s="24">
        <v>12</v>
      </c>
      <c r="H21" s="25">
        <f t="shared" si="2"/>
        <v>48</v>
      </c>
      <c r="I21" s="24">
        <v>1</v>
      </c>
      <c r="J21" s="25">
        <f t="shared" si="3"/>
        <v>4</v>
      </c>
      <c r="K21" s="24">
        <v>0</v>
      </c>
      <c r="L21" s="25">
        <f t="shared" si="4"/>
        <v>0</v>
      </c>
      <c r="M21" s="24">
        <v>0</v>
      </c>
      <c r="N21" s="25">
        <f t="shared" si="5"/>
        <v>0</v>
      </c>
      <c r="O21" s="24">
        <v>0</v>
      </c>
      <c r="P21" s="25">
        <f t="shared" si="6"/>
        <v>0</v>
      </c>
      <c r="Q21" s="25">
        <f t="shared" si="7"/>
        <v>100</v>
      </c>
      <c r="R21" s="25">
        <f t="shared" si="8"/>
        <v>100</v>
      </c>
      <c r="S21" s="24">
        <v>576</v>
      </c>
      <c r="T21" s="24">
        <f t="shared" si="9"/>
        <v>14400</v>
      </c>
      <c r="U21" s="24">
        <v>1644</v>
      </c>
      <c r="V21" s="24">
        <v>45</v>
      </c>
      <c r="W21" s="24">
        <v>1599</v>
      </c>
      <c r="X21" s="33">
        <f t="shared" si="10"/>
        <v>99.6875</v>
      </c>
      <c r="Y21" s="25">
        <f t="shared" si="11"/>
        <v>1.8</v>
      </c>
      <c r="Z21" s="24">
        <v>0</v>
      </c>
      <c r="AA21" s="24">
        <v>0</v>
      </c>
      <c r="AB21" s="24">
        <v>0</v>
      </c>
      <c r="AC21" s="26"/>
    </row>
    <row r="22" spans="1:29" s="32" customFormat="1" ht="21.75" customHeight="1">
      <c r="A22" s="23">
        <v>1227</v>
      </c>
      <c r="B22" s="23">
        <v>25</v>
      </c>
      <c r="C22" s="23">
        <f t="shared" si="0"/>
        <v>25</v>
      </c>
      <c r="D22" s="24">
        <v>0</v>
      </c>
      <c r="E22" s="24">
        <v>12</v>
      </c>
      <c r="F22" s="25">
        <f t="shared" si="1"/>
        <v>48</v>
      </c>
      <c r="G22" s="24">
        <v>13</v>
      </c>
      <c r="H22" s="25">
        <f t="shared" si="2"/>
        <v>52</v>
      </c>
      <c r="I22" s="24">
        <v>0</v>
      </c>
      <c r="J22" s="25">
        <f t="shared" si="3"/>
        <v>0</v>
      </c>
      <c r="K22" s="24">
        <v>0</v>
      </c>
      <c r="L22" s="25">
        <f t="shared" si="4"/>
        <v>0</v>
      </c>
      <c r="M22" s="24">
        <v>0</v>
      </c>
      <c r="N22" s="25">
        <f t="shared" si="5"/>
        <v>0</v>
      </c>
      <c r="O22" s="24">
        <v>0</v>
      </c>
      <c r="P22" s="25">
        <f t="shared" si="6"/>
        <v>0</v>
      </c>
      <c r="Q22" s="25">
        <f t="shared" si="7"/>
        <v>100</v>
      </c>
      <c r="R22" s="25">
        <f t="shared" si="8"/>
        <v>100</v>
      </c>
      <c r="S22" s="24">
        <v>576</v>
      </c>
      <c r="T22" s="24">
        <f t="shared" si="9"/>
        <v>14400</v>
      </c>
      <c r="U22" s="24">
        <v>865</v>
      </c>
      <c r="V22" s="24">
        <v>0</v>
      </c>
      <c r="W22" s="24">
        <v>865</v>
      </c>
      <c r="X22" s="33">
        <f t="shared" si="10"/>
        <v>100</v>
      </c>
      <c r="Y22" s="25">
        <f t="shared" si="11"/>
        <v>0</v>
      </c>
      <c r="Z22" s="24">
        <v>0</v>
      </c>
      <c r="AA22" s="24">
        <v>0</v>
      </c>
      <c r="AB22" s="24">
        <v>0</v>
      </c>
      <c r="AC22" s="26"/>
    </row>
    <row r="23" spans="1:29" s="32" customFormat="1" ht="21.75" customHeight="1">
      <c r="A23" s="23" t="s">
        <v>39</v>
      </c>
      <c r="B23" s="23">
        <v>22</v>
      </c>
      <c r="C23" s="23">
        <f t="shared" si="0"/>
        <v>22</v>
      </c>
      <c r="D23" s="24">
        <v>0</v>
      </c>
      <c r="E23" s="24">
        <v>2</v>
      </c>
      <c r="F23" s="25">
        <f t="shared" si="1"/>
        <v>9.090909090909092</v>
      </c>
      <c r="G23" s="24">
        <v>10</v>
      </c>
      <c r="H23" s="25">
        <f t="shared" si="2"/>
        <v>45.45454545454545</v>
      </c>
      <c r="I23" s="24">
        <v>0</v>
      </c>
      <c r="J23" s="25">
        <f t="shared" si="3"/>
        <v>0</v>
      </c>
      <c r="K23" s="24">
        <v>10</v>
      </c>
      <c r="L23" s="25">
        <f t="shared" si="4"/>
        <v>45.45454545454545</v>
      </c>
      <c r="M23" s="24">
        <v>0</v>
      </c>
      <c r="N23" s="25">
        <f t="shared" si="5"/>
        <v>0</v>
      </c>
      <c r="O23" s="24">
        <v>0</v>
      </c>
      <c r="P23" s="25">
        <f t="shared" si="6"/>
        <v>0</v>
      </c>
      <c r="Q23" s="25">
        <f t="shared" si="7"/>
        <v>54.54545454545454</v>
      </c>
      <c r="R23" s="25">
        <f t="shared" si="8"/>
        <v>100</v>
      </c>
      <c r="S23" s="24">
        <v>576</v>
      </c>
      <c r="T23" s="24">
        <f t="shared" si="9"/>
        <v>12672</v>
      </c>
      <c r="U23" s="24">
        <v>652</v>
      </c>
      <c r="V23" s="24">
        <v>0</v>
      </c>
      <c r="W23" s="24">
        <v>652</v>
      </c>
      <c r="X23" s="33">
        <f t="shared" si="10"/>
        <v>100</v>
      </c>
      <c r="Y23" s="25">
        <f t="shared" si="11"/>
        <v>0</v>
      </c>
      <c r="Z23" s="24">
        <v>0</v>
      </c>
      <c r="AA23" s="24">
        <v>2</v>
      </c>
      <c r="AB23" s="24">
        <v>0</v>
      </c>
      <c r="AC23" s="26"/>
    </row>
    <row r="24" spans="1:29" s="32" customFormat="1" ht="21.75" customHeight="1">
      <c r="A24" s="23">
        <v>1231</v>
      </c>
      <c r="B24" s="23">
        <v>25</v>
      </c>
      <c r="C24" s="23">
        <f t="shared" si="0"/>
        <v>25</v>
      </c>
      <c r="D24" s="24">
        <v>0</v>
      </c>
      <c r="E24" s="24">
        <v>11</v>
      </c>
      <c r="F24" s="25">
        <f t="shared" si="1"/>
        <v>44</v>
      </c>
      <c r="G24" s="24">
        <v>13</v>
      </c>
      <c r="H24" s="25">
        <f t="shared" si="2"/>
        <v>52</v>
      </c>
      <c r="I24" s="24">
        <v>1</v>
      </c>
      <c r="J24" s="25">
        <f t="shared" si="3"/>
        <v>4</v>
      </c>
      <c r="K24" s="24">
        <v>0</v>
      </c>
      <c r="L24" s="25">
        <f t="shared" si="4"/>
        <v>0</v>
      </c>
      <c r="M24" s="24">
        <v>0</v>
      </c>
      <c r="N24" s="25">
        <f t="shared" si="5"/>
        <v>0</v>
      </c>
      <c r="O24" s="24">
        <v>0</v>
      </c>
      <c r="P24" s="25">
        <f t="shared" si="6"/>
        <v>0</v>
      </c>
      <c r="Q24" s="25">
        <f t="shared" si="7"/>
        <v>100</v>
      </c>
      <c r="R24" s="25">
        <f t="shared" si="8"/>
        <v>100</v>
      </c>
      <c r="S24" s="24">
        <v>612</v>
      </c>
      <c r="T24" s="24">
        <f t="shared" si="9"/>
        <v>15300</v>
      </c>
      <c r="U24" s="24">
        <v>3386</v>
      </c>
      <c r="V24" s="24">
        <v>440</v>
      </c>
      <c r="W24" s="24">
        <v>2946</v>
      </c>
      <c r="X24" s="33">
        <f t="shared" si="10"/>
        <v>97.12418300653594</v>
      </c>
      <c r="Y24" s="25">
        <f t="shared" si="11"/>
        <v>17.6</v>
      </c>
      <c r="Z24" s="24">
        <v>0</v>
      </c>
      <c r="AA24" s="24">
        <v>0</v>
      </c>
      <c r="AB24" s="24">
        <v>0</v>
      </c>
      <c r="AC24" s="26"/>
    </row>
    <row r="25" spans="1:29" s="32" customFormat="1" ht="21.75" customHeight="1">
      <c r="A25" s="23">
        <v>1233</v>
      </c>
      <c r="B25" s="23">
        <v>25</v>
      </c>
      <c r="C25" s="23">
        <f t="shared" si="0"/>
        <v>25</v>
      </c>
      <c r="D25" s="24">
        <v>0</v>
      </c>
      <c r="E25" s="24">
        <v>10</v>
      </c>
      <c r="F25" s="25">
        <f t="shared" si="1"/>
        <v>40</v>
      </c>
      <c r="G25" s="24">
        <v>4</v>
      </c>
      <c r="H25" s="25">
        <f t="shared" si="2"/>
        <v>16</v>
      </c>
      <c r="I25" s="24">
        <v>5</v>
      </c>
      <c r="J25" s="25">
        <f t="shared" si="3"/>
        <v>20</v>
      </c>
      <c r="K25" s="24">
        <v>6</v>
      </c>
      <c r="L25" s="25">
        <f t="shared" si="4"/>
        <v>24</v>
      </c>
      <c r="M25" s="24">
        <v>0</v>
      </c>
      <c r="N25" s="25">
        <f t="shared" si="5"/>
        <v>0</v>
      </c>
      <c r="O25" s="24">
        <v>0</v>
      </c>
      <c r="P25" s="25">
        <f t="shared" si="6"/>
        <v>0</v>
      </c>
      <c r="Q25" s="25">
        <f t="shared" si="7"/>
        <v>76</v>
      </c>
      <c r="R25" s="25">
        <f t="shared" si="8"/>
        <v>100</v>
      </c>
      <c r="S25" s="24">
        <v>612</v>
      </c>
      <c r="T25" s="24">
        <f t="shared" si="9"/>
        <v>15300</v>
      </c>
      <c r="U25" s="24">
        <v>3844</v>
      </c>
      <c r="V25" s="24">
        <v>370</v>
      </c>
      <c r="W25" s="24">
        <v>3474</v>
      </c>
      <c r="X25" s="33">
        <f t="shared" si="10"/>
        <v>97.58169934640523</v>
      </c>
      <c r="Y25" s="25">
        <f t="shared" si="11"/>
        <v>14.8</v>
      </c>
      <c r="Z25" s="24">
        <v>0</v>
      </c>
      <c r="AA25" s="24">
        <v>0</v>
      </c>
      <c r="AB25" s="24">
        <v>0</v>
      </c>
      <c r="AC25" s="26"/>
    </row>
    <row r="26" spans="1:29" s="32" customFormat="1" ht="21.75" customHeight="1">
      <c r="A26" s="23" t="s">
        <v>40</v>
      </c>
      <c r="B26" s="23">
        <v>21</v>
      </c>
      <c r="C26" s="23">
        <f t="shared" si="0"/>
        <v>21</v>
      </c>
      <c r="D26" s="24">
        <v>0</v>
      </c>
      <c r="E26" s="24">
        <v>5</v>
      </c>
      <c r="F26" s="25">
        <f t="shared" si="1"/>
        <v>23.809523809523807</v>
      </c>
      <c r="G26" s="24">
        <v>6</v>
      </c>
      <c r="H26" s="25">
        <f t="shared" si="2"/>
        <v>28.57142857142857</v>
      </c>
      <c r="I26" s="24">
        <v>1</v>
      </c>
      <c r="J26" s="25">
        <f t="shared" si="3"/>
        <v>4.761904761904762</v>
      </c>
      <c r="K26" s="24">
        <v>9</v>
      </c>
      <c r="L26" s="25">
        <f t="shared" si="4"/>
        <v>42.857142857142854</v>
      </c>
      <c r="M26" s="24">
        <v>0</v>
      </c>
      <c r="N26" s="25">
        <f t="shared" si="5"/>
        <v>0</v>
      </c>
      <c r="O26" s="24">
        <v>0</v>
      </c>
      <c r="P26" s="25">
        <f t="shared" si="6"/>
        <v>0</v>
      </c>
      <c r="Q26" s="25">
        <f t="shared" si="7"/>
        <v>57.14285714285714</v>
      </c>
      <c r="R26" s="25">
        <f t="shared" si="8"/>
        <v>100</v>
      </c>
      <c r="S26" s="24">
        <v>612</v>
      </c>
      <c r="T26" s="24">
        <f t="shared" si="9"/>
        <v>12852</v>
      </c>
      <c r="U26" s="24">
        <v>1192</v>
      </c>
      <c r="V26" s="24">
        <v>0</v>
      </c>
      <c r="W26" s="24">
        <v>1192</v>
      </c>
      <c r="X26" s="33">
        <f t="shared" si="10"/>
        <v>100</v>
      </c>
      <c r="Y26" s="25">
        <f t="shared" si="11"/>
        <v>0</v>
      </c>
      <c r="Z26" s="24">
        <v>0</v>
      </c>
      <c r="AA26" s="24">
        <v>1</v>
      </c>
      <c r="AB26" s="24">
        <v>0</v>
      </c>
      <c r="AC26" s="26"/>
    </row>
    <row r="27" spans="1:29" s="32" customFormat="1" ht="20.25" customHeight="1">
      <c r="A27" s="23" t="s">
        <v>41</v>
      </c>
      <c r="B27" s="23">
        <v>20</v>
      </c>
      <c r="C27" s="23">
        <v>20</v>
      </c>
      <c r="D27" s="24">
        <v>0</v>
      </c>
      <c r="E27" s="24">
        <v>0</v>
      </c>
      <c r="F27" s="25">
        <f t="shared" si="1"/>
        <v>0</v>
      </c>
      <c r="G27" s="24">
        <v>5</v>
      </c>
      <c r="H27" s="25">
        <f t="shared" si="2"/>
        <v>25</v>
      </c>
      <c r="I27" s="24">
        <v>2</v>
      </c>
      <c r="J27" s="25">
        <f t="shared" si="3"/>
        <v>10</v>
      </c>
      <c r="K27" s="24">
        <v>13</v>
      </c>
      <c r="L27" s="25">
        <f t="shared" si="4"/>
        <v>65</v>
      </c>
      <c r="M27" s="24">
        <v>0</v>
      </c>
      <c r="N27" s="25">
        <f>M27/C27*100</f>
        <v>0</v>
      </c>
      <c r="O27" s="24">
        <v>0</v>
      </c>
      <c r="P27" s="25">
        <f t="shared" si="6"/>
        <v>0</v>
      </c>
      <c r="Q27" s="25">
        <f t="shared" si="7"/>
        <v>35</v>
      </c>
      <c r="R27" s="25">
        <f t="shared" si="8"/>
        <v>100</v>
      </c>
      <c r="S27" s="24">
        <v>612</v>
      </c>
      <c r="T27" s="24">
        <f t="shared" si="9"/>
        <v>12240</v>
      </c>
      <c r="U27" s="24">
        <v>1227</v>
      </c>
      <c r="V27" s="24">
        <v>218</v>
      </c>
      <c r="W27" s="24">
        <v>1009</v>
      </c>
      <c r="X27" s="33">
        <f t="shared" si="10"/>
        <v>98.218954248366</v>
      </c>
      <c r="Y27" s="25">
        <f t="shared" si="11"/>
        <v>10.9</v>
      </c>
      <c r="Z27" s="24">
        <v>1</v>
      </c>
      <c r="AA27" s="24">
        <v>1</v>
      </c>
      <c r="AB27" s="24">
        <v>0</v>
      </c>
      <c r="AC27" s="26"/>
    </row>
    <row r="28" spans="1:28" s="26" customFormat="1" ht="20.25" customHeight="1">
      <c r="A28" s="23" t="s">
        <v>14</v>
      </c>
      <c r="B28" s="23">
        <f>SUM(B16:B27)</f>
        <v>287</v>
      </c>
      <c r="C28" s="35">
        <f>SUM(C16:C27)</f>
        <v>287</v>
      </c>
      <c r="D28" s="35">
        <f>SUM(D16:D27)</f>
        <v>0</v>
      </c>
      <c r="E28" s="23">
        <f>SUM(E16:E27)</f>
        <v>64</v>
      </c>
      <c r="F28" s="36">
        <f>E28/C28*100</f>
        <v>22.299651567944252</v>
      </c>
      <c r="G28" s="23">
        <f>SUM(G16:G27)</f>
        <v>128</v>
      </c>
      <c r="H28" s="36">
        <f>G28/C28*100</f>
        <v>44.599303135888505</v>
      </c>
      <c r="I28" s="23">
        <f>SUM(I16:I27)</f>
        <v>10</v>
      </c>
      <c r="J28" s="36">
        <f>I28/C28*100</f>
        <v>3.484320557491289</v>
      </c>
      <c r="K28" s="23">
        <f>SUM(K16:K27)</f>
        <v>85</v>
      </c>
      <c r="L28" s="36">
        <f>K28/C28*100</f>
        <v>29.61672473867596</v>
      </c>
      <c r="M28" s="23">
        <f>SUM(M16:M27)</f>
        <v>0</v>
      </c>
      <c r="N28" s="36">
        <f>M28/C28*100</f>
        <v>0</v>
      </c>
      <c r="O28" s="23">
        <f>SUM(O16:O27)</f>
        <v>0</v>
      </c>
      <c r="P28" s="36">
        <f>O28/C28*100</f>
        <v>0</v>
      </c>
      <c r="Q28" s="37">
        <f>SUM(E28,G28,I28)/C28*100</f>
        <v>70.38327526132404</v>
      </c>
      <c r="R28" s="37">
        <f>SUM(E28,G28,I28,K28,M28)/C28*100</f>
        <v>100</v>
      </c>
      <c r="S28" s="38">
        <f>SUM(S16:S27)</f>
        <v>7056</v>
      </c>
      <c r="T28" s="23">
        <f>SUM(T16:T27)</f>
        <v>168588</v>
      </c>
      <c r="U28" s="23">
        <f>SUM(U16:U27)</f>
        <v>19324</v>
      </c>
      <c r="V28" s="23">
        <f>SUM(V16:V27)</f>
        <v>1212</v>
      </c>
      <c r="W28" s="23">
        <f>SUM(W16:W27)</f>
        <v>18112</v>
      </c>
      <c r="X28" s="39">
        <f>(T28-V28)/T28*100</f>
        <v>99.2810876218948</v>
      </c>
      <c r="Y28" s="36">
        <f>V28/C28</f>
        <v>4.2229965156794425</v>
      </c>
      <c r="Z28" s="23">
        <f>SUM(Z16:Z27)</f>
        <v>2</v>
      </c>
      <c r="AA28" s="23">
        <f>SUM(AA16:AA27)</f>
        <v>5</v>
      </c>
      <c r="AB28" s="23">
        <f>SUM(AB16:AB27)</f>
        <v>0</v>
      </c>
    </row>
    <row r="29" spans="1:29" ht="20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5"/>
      <c r="Y29" s="44"/>
      <c r="Z29" s="44"/>
      <c r="AA29" s="44"/>
      <c r="AB29" s="44"/>
      <c r="AC29" s="26"/>
    </row>
    <row r="30" spans="1:29" ht="18.75">
      <c r="A30" s="81" t="s">
        <v>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26"/>
    </row>
    <row r="31" spans="1:29" ht="18.75">
      <c r="A31" s="82" t="s">
        <v>54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26"/>
    </row>
    <row r="32" spans="1:29" ht="23.25" customHeight="1">
      <c r="A32" s="84" t="s">
        <v>42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26"/>
    </row>
    <row r="33" spans="1:29" ht="21.75" customHeight="1">
      <c r="A33" s="75" t="s">
        <v>22</v>
      </c>
      <c r="B33" s="75" t="s">
        <v>25</v>
      </c>
      <c r="C33" s="75" t="s">
        <v>24</v>
      </c>
      <c r="D33" s="75" t="s">
        <v>23</v>
      </c>
      <c r="E33" s="77" t="s">
        <v>1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Q33" s="75" t="s">
        <v>2</v>
      </c>
      <c r="R33" s="75" t="s">
        <v>3</v>
      </c>
      <c r="S33" s="75" t="s">
        <v>26</v>
      </c>
      <c r="T33" s="75" t="s">
        <v>4</v>
      </c>
      <c r="U33" s="77" t="s">
        <v>5</v>
      </c>
      <c r="V33" s="78"/>
      <c r="W33" s="79"/>
      <c r="X33" s="75" t="s">
        <v>6</v>
      </c>
      <c r="Y33" s="75" t="s">
        <v>7</v>
      </c>
      <c r="Z33" s="75" t="s">
        <v>8</v>
      </c>
      <c r="AA33" s="75" t="s">
        <v>9</v>
      </c>
      <c r="AB33" s="75" t="s">
        <v>10</v>
      </c>
      <c r="AC33" s="26"/>
    </row>
    <row r="34" spans="1:29" ht="47.25" customHeight="1">
      <c r="A34" s="76"/>
      <c r="B34" s="76"/>
      <c r="C34" s="76"/>
      <c r="D34" s="76"/>
      <c r="E34" s="24" t="s">
        <v>17</v>
      </c>
      <c r="F34" s="24" t="s">
        <v>15</v>
      </c>
      <c r="G34" s="24" t="s">
        <v>16</v>
      </c>
      <c r="H34" s="24" t="s">
        <v>15</v>
      </c>
      <c r="I34" s="24" t="s">
        <v>18</v>
      </c>
      <c r="J34" s="24" t="s">
        <v>15</v>
      </c>
      <c r="K34" s="24" t="s">
        <v>19</v>
      </c>
      <c r="L34" s="24" t="s">
        <v>15</v>
      </c>
      <c r="M34" s="24">
        <v>3</v>
      </c>
      <c r="N34" s="24" t="s">
        <v>15</v>
      </c>
      <c r="O34" s="24">
        <v>2</v>
      </c>
      <c r="P34" s="24" t="s">
        <v>15</v>
      </c>
      <c r="Q34" s="76"/>
      <c r="R34" s="76"/>
      <c r="S34" s="76"/>
      <c r="T34" s="76"/>
      <c r="U34" s="24" t="s">
        <v>11</v>
      </c>
      <c r="V34" s="24" t="s">
        <v>12</v>
      </c>
      <c r="W34" s="24" t="s">
        <v>13</v>
      </c>
      <c r="X34" s="76"/>
      <c r="Y34" s="76"/>
      <c r="Z34" s="76"/>
      <c r="AA34" s="76"/>
      <c r="AB34" s="76"/>
      <c r="AC34" s="26"/>
    </row>
    <row r="35" spans="1:29" s="32" customFormat="1" ht="21" customHeight="1">
      <c r="A35" s="29" t="s">
        <v>43</v>
      </c>
      <c r="B35" s="29">
        <v>25</v>
      </c>
      <c r="C35" s="29">
        <f>(B35-D35)</f>
        <v>25</v>
      </c>
      <c r="D35" s="34">
        <v>0</v>
      </c>
      <c r="E35" s="24">
        <v>1</v>
      </c>
      <c r="F35" s="25">
        <f aca="true" t="shared" si="12" ref="F35:F43">E35/C35*100</f>
        <v>4</v>
      </c>
      <c r="G35" s="24">
        <v>17</v>
      </c>
      <c r="H35" s="25">
        <f aca="true" t="shared" si="13" ref="H35:H44">G35/C35*100</f>
        <v>68</v>
      </c>
      <c r="I35" s="24">
        <v>0</v>
      </c>
      <c r="J35" s="25">
        <f aca="true" t="shared" si="14" ref="J35:J44">I35/C35*100</f>
        <v>0</v>
      </c>
      <c r="K35" s="24">
        <v>7</v>
      </c>
      <c r="L35" s="25">
        <f aca="true" t="shared" si="15" ref="L35:L43">K35/C35*100</f>
        <v>28.000000000000004</v>
      </c>
      <c r="M35" s="24">
        <v>0</v>
      </c>
      <c r="N35" s="25">
        <f aca="true" t="shared" si="16" ref="N35:N44">M35/C35*100</f>
        <v>0</v>
      </c>
      <c r="O35" s="24">
        <v>0</v>
      </c>
      <c r="P35" s="25">
        <f aca="true" t="shared" si="17" ref="P35:P44">O35/C35*100</f>
        <v>0</v>
      </c>
      <c r="Q35" s="25">
        <f>SUM(E35,G35,I35)/C35*100</f>
        <v>72</v>
      </c>
      <c r="R35" s="25">
        <f>SUM(E35,G35,I35,K35,M35)/C35*100</f>
        <v>100</v>
      </c>
      <c r="S35" s="34">
        <v>576</v>
      </c>
      <c r="T35" s="24">
        <f aca="true" t="shared" si="18" ref="T35:T43">B35*S35</f>
        <v>14400</v>
      </c>
      <c r="U35" s="24">
        <v>676</v>
      </c>
      <c r="V35" s="24">
        <v>0</v>
      </c>
      <c r="W35" s="24">
        <v>676</v>
      </c>
      <c r="X35" s="25">
        <f>(T35-V35)/T35*100</f>
        <v>100</v>
      </c>
      <c r="Y35" s="25">
        <f aca="true" t="shared" si="19" ref="Y35:Y43">V35/B35</f>
        <v>0</v>
      </c>
      <c r="Z35" s="34">
        <v>1</v>
      </c>
      <c r="AA35" s="34">
        <v>1</v>
      </c>
      <c r="AB35" s="34">
        <v>0</v>
      </c>
      <c r="AC35" s="26"/>
    </row>
    <row r="36" spans="1:29" s="32" customFormat="1" ht="34.5" customHeight="1">
      <c r="A36" s="23">
        <v>617</v>
      </c>
      <c r="B36" s="23">
        <v>25</v>
      </c>
      <c r="C36" s="29">
        <f aca="true" t="shared" si="20" ref="C36:C43">(B36-D36)</f>
        <v>25</v>
      </c>
      <c r="D36" s="24">
        <v>0</v>
      </c>
      <c r="E36" s="24">
        <v>14</v>
      </c>
      <c r="F36" s="25">
        <f t="shared" si="12"/>
        <v>56.00000000000001</v>
      </c>
      <c r="G36" s="24">
        <v>11</v>
      </c>
      <c r="H36" s="25">
        <f t="shared" si="13"/>
        <v>44</v>
      </c>
      <c r="I36" s="24">
        <v>0</v>
      </c>
      <c r="J36" s="25">
        <f t="shared" si="14"/>
        <v>0</v>
      </c>
      <c r="K36" s="24">
        <v>0</v>
      </c>
      <c r="L36" s="25">
        <f t="shared" si="15"/>
        <v>0</v>
      </c>
      <c r="M36" s="24">
        <v>0</v>
      </c>
      <c r="N36" s="25">
        <f t="shared" si="16"/>
        <v>0</v>
      </c>
      <c r="O36" s="24">
        <v>0</v>
      </c>
      <c r="P36" s="25">
        <f t="shared" si="17"/>
        <v>0</v>
      </c>
      <c r="Q36" s="25">
        <f>SUM(E36,G36,I36)/C36*100</f>
        <v>100</v>
      </c>
      <c r="R36" s="25">
        <f aca="true" t="shared" si="21" ref="R36:R44">SUM(E36,G36,I36,K36,M36)/C36*100</f>
        <v>100</v>
      </c>
      <c r="S36" s="24">
        <v>576</v>
      </c>
      <c r="T36" s="24">
        <f t="shared" si="18"/>
        <v>14400</v>
      </c>
      <c r="U36" s="24">
        <v>774</v>
      </c>
      <c r="V36" s="24">
        <v>0</v>
      </c>
      <c r="W36" s="24">
        <v>774</v>
      </c>
      <c r="X36" s="25">
        <f>(T36-V36)/T36*100</f>
        <v>100</v>
      </c>
      <c r="Y36" s="25">
        <f t="shared" si="19"/>
        <v>0</v>
      </c>
      <c r="Z36" s="24">
        <v>0</v>
      </c>
      <c r="AA36" s="24">
        <v>0</v>
      </c>
      <c r="AB36" s="24">
        <v>0</v>
      </c>
      <c r="AC36" s="26"/>
    </row>
    <row r="37" spans="1:29" s="32" customFormat="1" ht="20.25" customHeight="1">
      <c r="A37" s="23" t="s">
        <v>44</v>
      </c>
      <c r="B37" s="23">
        <v>25</v>
      </c>
      <c r="C37" s="29">
        <f t="shared" si="20"/>
        <v>25</v>
      </c>
      <c r="D37" s="24">
        <v>0</v>
      </c>
      <c r="E37" s="24">
        <v>0</v>
      </c>
      <c r="F37" s="25">
        <f t="shared" si="12"/>
        <v>0</v>
      </c>
      <c r="G37" s="24">
        <v>6</v>
      </c>
      <c r="H37" s="25">
        <f t="shared" si="13"/>
        <v>24</v>
      </c>
      <c r="I37" s="24">
        <v>0</v>
      </c>
      <c r="J37" s="25">
        <f t="shared" si="14"/>
        <v>0</v>
      </c>
      <c r="K37" s="24">
        <v>19</v>
      </c>
      <c r="L37" s="25">
        <f t="shared" si="15"/>
        <v>76</v>
      </c>
      <c r="M37" s="24">
        <v>0</v>
      </c>
      <c r="N37" s="25">
        <f t="shared" si="16"/>
        <v>0</v>
      </c>
      <c r="O37" s="24">
        <v>0</v>
      </c>
      <c r="P37" s="25">
        <f t="shared" si="17"/>
        <v>0</v>
      </c>
      <c r="Q37" s="25">
        <f aca="true" t="shared" si="22" ref="Q37:Q43">SUM(E37,G37,I37)/C37*100</f>
        <v>24</v>
      </c>
      <c r="R37" s="25">
        <f t="shared" si="21"/>
        <v>100</v>
      </c>
      <c r="S37" s="24">
        <v>576</v>
      </c>
      <c r="T37" s="24">
        <f t="shared" si="18"/>
        <v>14400</v>
      </c>
      <c r="U37" s="24">
        <v>1482</v>
      </c>
      <c r="V37" s="24">
        <v>0</v>
      </c>
      <c r="W37" s="24">
        <v>1482</v>
      </c>
      <c r="X37" s="25">
        <f>(T37-V37)/T37*100</f>
        <v>100</v>
      </c>
      <c r="Y37" s="25">
        <f t="shared" si="19"/>
        <v>0</v>
      </c>
      <c r="Z37" s="24">
        <v>0</v>
      </c>
      <c r="AA37" s="24">
        <v>0</v>
      </c>
      <c r="AB37" s="24">
        <v>0</v>
      </c>
      <c r="AC37" s="26"/>
    </row>
    <row r="38" spans="1:29" s="32" customFormat="1" ht="20.25" customHeight="1">
      <c r="A38" s="23" t="s">
        <v>45</v>
      </c>
      <c r="B38" s="23">
        <v>23</v>
      </c>
      <c r="C38" s="29">
        <f t="shared" si="20"/>
        <v>23</v>
      </c>
      <c r="D38" s="24">
        <v>0</v>
      </c>
      <c r="E38" s="24">
        <v>7</v>
      </c>
      <c r="F38" s="25">
        <f t="shared" si="12"/>
        <v>30.434782608695656</v>
      </c>
      <c r="G38" s="24">
        <v>16</v>
      </c>
      <c r="H38" s="25">
        <f t="shared" si="13"/>
        <v>69.56521739130434</v>
      </c>
      <c r="I38" s="24">
        <v>0</v>
      </c>
      <c r="J38" s="25">
        <f t="shared" si="14"/>
        <v>0</v>
      </c>
      <c r="K38" s="24">
        <v>0</v>
      </c>
      <c r="L38" s="25">
        <f t="shared" si="15"/>
        <v>0</v>
      </c>
      <c r="M38" s="24">
        <v>0</v>
      </c>
      <c r="N38" s="25">
        <f t="shared" si="16"/>
        <v>0</v>
      </c>
      <c r="O38" s="24">
        <v>0</v>
      </c>
      <c r="P38" s="25">
        <f t="shared" si="17"/>
        <v>0</v>
      </c>
      <c r="Q38" s="25">
        <f>SUM(E38,G38,I38)/C38*100</f>
        <v>100</v>
      </c>
      <c r="R38" s="25">
        <f t="shared" si="21"/>
        <v>100</v>
      </c>
      <c r="S38" s="24">
        <v>576</v>
      </c>
      <c r="T38" s="24">
        <f t="shared" si="18"/>
        <v>13248</v>
      </c>
      <c r="U38" s="24">
        <v>1607</v>
      </c>
      <c r="V38" s="24">
        <v>0</v>
      </c>
      <c r="W38" s="24">
        <v>1607</v>
      </c>
      <c r="X38" s="25">
        <f aca="true" t="shared" si="23" ref="X38:X43">(T38-V38)/T38*100</f>
        <v>100</v>
      </c>
      <c r="Y38" s="25">
        <f t="shared" si="19"/>
        <v>0</v>
      </c>
      <c r="Z38" s="24">
        <v>1</v>
      </c>
      <c r="AA38" s="24">
        <v>1</v>
      </c>
      <c r="AB38" s="24">
        <v>0</v>
      </c>
      <c r="AC38" s="26"/>
    </row>
    <row r="39" spans="1:29" s="32" customFormat="1" ht="21.75" customHeight="1">
      <c r="A39" s="23" t="s">
        <v>46</v>
      </c>
      <c r="B39" s="23">
        <v>25</v>
      </c>
      <c r="C39" s="29">
        <f t="shared" si="20"/>
        <v>25</v>
      </c>
      <c r="D39" s="24">
        <v>0</v>
      </c>
      <c r="E39" s="24">
        <v>7</v>
      </c>
      <c r="F39" s="25">
        <f t="shared" si="12"/>
        <v>28.000000000000004</v>
      </c>
      <c r="G39" s="24">
        <v>14</v>
      </c>
      <c r="H39" s="25">
        <f t="shared" si="13"/>
        <v>56.00000000000001</v>
      </c>
      <c r="I39" s="24">
        <v>1</v>
      </c>
      <c r="J39" s="25">
        <f t="shared" si="14"/>
        <v>4</v>
      </c>
      <c r="K39" s="24">
        <v>3</v>
      </c>
      <c r="L39" s="25">
        <f t="shared" si="15"/>
        <v>12</v>
      </c>
      <c r="M39" s="24">
        <v>0</v>
      </c>
      <c r="N39" s="25">
        <f t="shared" si="16"/>
        <v>0</v>
      </c>
      <c r="O39" s="24">
        <v>0</v>
      </c>
      <c r="P39" s="25">
        <f t="shared" si="17"/>
        <v>0</v>
      </c>
      <c r="Q39" s="25">
        <f t="shared" si="22"/>
        <v>88</v>
      </c>
      <c r="R39" s="25">
        <f t="shared" si="21"/>
        <v>100</v>
      </c>
      <c r="S39" s="24">
        <v>576</v>
      </c>
      <c r="T39" s="24">
        <f t="shared" si="18"/>
        <v>14400</v>
      </c>
      <c r="U39" s="24">
        <v>2546</v>
      </c>
      <c r="V39" s="24">
        <v>0</v>
      </c>
      <c r="W39" s="24">
        <v>2546</v>
      </c>
      <c r="X39" s="25">
        <f>(T39-V39)/T39*100</f>
        <v>100</v>
      </c>
      <c r="Y39" s="25">
        <f t="shared" si="19"/>
        <v>0</v>
      </c>
      <c r="Z39" s="24">
        <v>1</v>
      </c>
      <c r="AA39" s="24">
        <v>1</v>
      </c>
      <c r="AB39" s="24">
        <v>0</v>
      </c>
      <c r="AC39" s="26"/>
    </row>
    <row r="40" spans="1:29" s="32" customFormat="1" ht="21.75" customHeight="1">
      <c r="A40" s="23">
        <v>631</v>
      </c>
      <c r="B40" s="23">
        <v>25</v>
      </c>
      <c r="C40" s="29">
        <v>25</v>
      </c>
      <c r="D40" s="24">
        <v>0</v>
      </c>
      <c r="E40" s="24">
        <v>11</v>
      </c>
      <c r="F40" s="25">
        <f t="shared" si="12"/>
        <v>44</v>
      </c>
      <c r="G40" s="24">
        <v>10</v>
      </c>
      <c r="H40" s="25">
        <f t="shared" si="13"/>
        <v>40</v>
      </c>
      <c r="I40" s="24">
        <v>3</v>
      </c>
      <c r="J40" s="25">
        <f t="shared" si="14"/>
        <v>12</v>
      </c>
      <c r="K40" s="24">
        <v>1</v>
      </c>
      <c r="L40" s="25">
        <f t="shared" si="15"/>
        <v>4</v>
      </c>
      <c r="M40" s="24">
        <v>0</v>
      </c>
      <c r="N40" s="25">
        <f t="shared" si="16"/>
        <v>0</v>
      </c>
      <c r="O40" s="24">
        <v>0</v>
      </c>
      <c r="P40" s="25">
        <f t="shared" si="17"/>
        <v>0</v>
      </c>
      <c r="Q40" s="25">
        <f t="shared" si="22"/>
        <v>96</v>
      </c>
      <c r="R40" s="25">
        <f t="shared" si="21"/>
        <v>100</v>
      </c>
      <c r="S40" s="24">
        <v>576</v>
      </c>
      <c r="T40" s="24">
        <f t="shared" si="18"/>
        <v>14400</v>
      </c>
      <c r="U40" s="24">
        <v>1738</v>
      </c>
      <c r="V40" s="24">
        <v>383</v>
      </c>
      <c r="W40" s="24">
        <v>1355</v>
      </c>
      <c r="X40" s="25">
        <f>(T40-V40)/T40*100</f>
        <v>97.34027777777777</v>
      </c>
      <c r="Y40" s="25">
        <f t="shared" si="19"/>
        <v>15.32</v>
      </c>
      <c r="Z40" s="24">
        <v>0</v>
      </c>
      <c r="AA40" s="24">
        <v>0</v>
      </c>
      <c r="AB40" s="24">
        <v>0</v>
      </c>
      <c r="AC40" s="26"/>
    </row>
    <row r="41" spans="1:29" s="32" customFormat="1" ht="21.75" customHeight="1">
      <c r="A41" s="30" t="s">
        <v>47</v>
      </c>
      <c r="B41" s="23">
        <v>7</v>
      </c>
      <c r="C41" s="29">
        <f t="shared" si="20"/>
        <v>7</v>
      </c>
      <c r="D41" s="24">
        <v>0</v>
      </c>
      <c r="E41" s="24">
        <v>3</v>
      </c>
      <c r="F41" s="25">
        <f t="shared" si="12"/>
        <v>42.857142857142854</v>
      </c>
      <c r="G41" s="24">
        <v>4</v>
      </c>
      <c r="H41" s="25">
        <f t="shared" si="13"/>
        <v>57.14285714285714</v>
      </c>
      <c r="I41" s="24">
        <v>0</v>
      </c>
      <c r="J41" s="25">
        <f t="shared" si="14"/>
        <v>0</v>
      </c>
      <c r="K41" s="24">
        <v>0</v>
      </c>
      <c r="L41" s="25">
        <f t="shared" si="15"/>
        <v>0</v>
      </c>
      <c r="M41" s="24">
        <v>0</v>
      </c>
      <c r="N41" s="25">
        <f t="shared" si="16"/>
        <v>0</v>
      </c>
      <c r="O41" s="24">
        <v>0</v>
      </c>
      <c r="P41" s="25">
        <f t="shared" si="17"/>
        <v>0</v>
      </c>
      <c r="Q41" s="25">
        <f>SUM(E41,G41,I41)/C41*100</f>
        <v>100</v>
      </c>
      <c r="R41" s="25">
        <f t="shared" si="21"/>
        <v>100</v>
      </c>
      <c r="S41" s="24">
        <v>576</v>
      </c>
      <c r="T41" s="24">
        <f t="shared" si="18"/>
        <v>4032</v>
      </c>
      <c r="U41" s="24">
        <v>1418</v>
      </c>
      <c r="V41" s="24">
        <v>0</v>
      </c>
      <c r="W41" s="24">
        <v>1418</v>
      </c>
      <c r="X41" s="25">
        <f t="shared" si="23"/>
        <v>100</v>
      </c>
      <c r="Y41" s="25">
        <f t="shared" si="19"/>
        <v>0</v>
      </c>
      <c r="Z41" s="24">
        <v>0</v>
      </c>
      <c r="AA41" s="24">
        <v>0</v>
      </c>
      <c r="AB41" s="24">
        <v>0</v>
      </c>
      <c r="AC41" s="26"/>
    </row>
    <row r="42" spans="1:29" s="32" customFormat="1" ht="23.25" customHeight="1">
      <c r="A42" s="23">
        <v>635</v>
      </c>
      <c r="B42" s="23">
        <v>25</v>
      </c>
      <c r="C42" s="29">
        <f>(B42-D42)</f>
        <v>25</v>
      </c>
      <c r="D42" s="24">
        <v>0</v>
      </c>
      <c r="E42" s="24">
        <v>14</v>
      </c>
      <c r="F42" s="25">
        <f>E42/C42*100</f>
        <v>56.00000000000001</v>
      </c>
      <c r="G42" s="24">
        <v>9</v>
      </c>
      <c r="H42" s="25">
        <f>G42/C42*100</f>
        <v>36</v>
      </c>
      <c r="I42" s="24">
        <v>2</v>
      </c>
      <c r="J42" s="25">
        <f>I42/C42*100</f>
        <v>8</v>
      </c>
      <c r="K42" s="24">
        <v>0</v>
      </c>
      <c r="L42" s="25">
        <f>K42/C42*100</f>
        <v>0</v>
      </c>
      <c r="M42" s="24">
        <v>0</v>
      </c>
      <c r="N42" s="25">
        <f>M42/C42*100</f>
        <v>0</v>
      </c>
      <c r="O42" s="24">
        <v>0</v>
      </c>
      <c r="P42" s="25">
        <f>O42/C42*100</f>
        <v>0</v>
      </c>
      <c r="Q42" s="25">
        <f>SUM(E42,G42,I42)/C42*100</f>
        <v>100</v>
      </c>
      <c r="R42" s="25">
        <f>SUM(E42,G42,I42,K42,M42)/C42*100</f>
        <v>100</v>
      </c>
      <c r="S42" s="24">
        <v>576</v>
      </c>
      <c r="T42" s="24">
        <f>B42*S42</f>
        <v>14400</v>
      </c>
      <c r="U42" s="24">
        <v>1837</v>
      </c>
      <c r="V42" s="24">
        <v>100</v>
      </c>
      <c r="W42" s="24">
        <v>1737</v>
      </c>
      <c r="X42" s="25">
        <f>(T42-V42)/T42*100</f>
        <v>99.30555555555556</v>
      </c>
      <c r="Y42" s="25">
        <f>V42/B42</f>
        <v>4</v>
      </c>
      <c r="Z42" s="24">
        <v>0</v>
      </c>
      <c r="AA42" s="24">
        <v>0</v>
      </c>
      <c r="AB42" s="24">
        <v>0</v>
      </c>
      <c r="AC42" s="26"/>
    </row>
    <row r="43" spans="1:29" s="32" customFormat="1" ht="21.75" customHeight="1">
      <c r="A43" s="23" t="s">
        <v>48</v>
      </c>
      <c r="B43" s="23">
        <v>21</v>
      </c>
      <c r="C43" s="29">
        <f t="shared" si="20"/>
        <v>21</v>
      </c>
      <c r="D43" s="24">
        <v>0</v>
      </c>
      <c r="E43" s="24">
        <v>3</v>
      </c>
      <c r="F43" s="25">
        <f t="shared" si="12"/>
        <v>14.285714285714285</v>
      </c>
      <c r="G43" s="24">
        <v>8</v>
      </c>
      <c r="H43" s="25">
        <f t="shared" si="13"/>
        <v>38.095238095238095</v>
      </c>
      <c r="I43" s="24">
        <v>0</v>
      </c>
      <c r="J43" s="25">
        <f t="shared" si="14"/>
        <v>0</v>
      </c>
      <c r="K43" s="24">
        <v>10</v>
      </c>
      <c r="L43" s="25">
        <f t="shared" si="15"/>
        <v>47.61904761904761</v>
      </c>
      <c r="M43" s="24">
        <v>0</v>
      </c>
      <c r="N43" s="25">
        <f t="shared" si="16"/>
        <v>0</v>
      </c>
      <c r="O43" s="24">
        <v>0</v>
      </c>
      <c r="P43" s="25">
        <f t="shared" si="17"/>
        <v>0</v>
      </c>
      <c r="Q43" s="25">
        <f t="shared" si="22"/>
        <v>52.38095238095239</v>
      </c>
      <c r="R43" s="25">
        <f>SUM(E43,G43,I43,K43,M43)/C43*100</f>
        <v>100</v>
      </c>
      <c r="S43" s="24">
        <v>576</v>
      </c>
      <c r="T43" s="24">
        <f t="shared" si="18"/>
        <v>12096</v>
      </c>
      <c r="U43" s="24">
        <v>2037</v>
      </c>
      <c r="V43" s="24">
        <v>0</v>
      </c>
      <c r="W43" s="24">
        <v>2037</v>
      </c>
      <c r="X43" s="25">
        <f t="shared" si="23"/>
        <v>100</v>
      </c>
      <c r="Y43" s="25">
        <f t="shared" si="19"/>
        <v>0</v>
      </c>
      <c r="Z43" s="24">
        <v>0</v>
      </c>
      <c r="AA43" s="24">
        <v>0</v>
      </c>
      <c r="AB43" s="24">
        <v>0</v>
      </c>
      <c r="AC43" s="26"/>
    </row>
    <row r="44" spans="1:29" ht="18" customHeight="1">
      <c r="A44" s="23" t="s">
        <v>14</v>
      </c>
      <c r="B44" s="23">
        <f>SUM(B35:B43)</f>
        <v>201</v>
      </c>
      <c r="C44" s="35">
        <f>SUM(C35:C43)</f>
        <v>201</v>
      </c>
      <c r="D44" s="35">
        <f>SUM(D35:D43)</f>
        <v>0</v>
      </c>
      <c r="E44" s="35">
        <f>SUM(E35:E43)</f>
        <v>60</v>
      </c>
      <c r="F44" s="36">
        <f>E44/C44*100</f>
        <v>29.850746268656714</v>
      </c>
      <c r="G44" s="35">
        <f>SUM(G35:G43)</f>
        <v>95</v>
      </c>
      <c r="H44" s="36">
        <f t="shared" si="13"/>
        <v>47.2636815920398</v>
      </c>
      <c r="I44" s="35">
        <f>SUM(I35:I43)</f>
        <v>6</v>
      </c>
      <c r="J44" s="36">
        <f t="shared" si="14"/>
        <v>2.9850746268656714</v>
      </c>
      <c r="K44" s="35">
        <f>SUM(K35:K43)</f>
        <v>40</v>
      </c>
      <c r="L44" s="36">
        <f>K44/C44*100</f>
        <v>19.900497512437813</v>
      </c>
      <c r="M44" s="35">
        <f>SUM(M35:M43)</f>
        <v>0</v>
      </c>
      <c r="N44" s="36">
        <f t="shared" si="16"/>
        <v>0</v>
      </c>
      <c r="O44" s="35">
        <f>SUM(O35:O43)</f>
        <v>0</v>
      </c>
      <c r="P44" s="36">
        <f t="shared" si="17"/>
        <v>0</v>
      </c>
      <c r="Q44" s="37">
        <f>SUM(E44,G44,I44)/C44*100</f>
        <v>80.09950248756219</v>
      </c>
      <c r="R44" s="37">
        <f t="shared" si="21"/>
        <v>100</v>
      </c>
      <c r="S44" s="38">
        <f>SUM(S35:S43)</f>
        <v>5184</v>
      </c>
      <c r="T44" s="35">
        <f>SUM(T35:T43)</f>
        <v>115776</v>
      </c>
      <c r="U44" s="35">
        <f>SUM(U35:U43)</f>
        <v>14115</v>
      </c>
      <c r="V44" s="35">
        <f>SUM(V35:V43)</f>
        <v>483</v>
      </c>
      <c r="W44" s="35">
        <f>SUM(W35:W43)</f>
        <v>13632</v>
      </c>
      <c r="X44" s="37">
        <f>(T44-V44)/T44*100</f>
        <v>99.58281509121062</v>
      </c>
      <c r="Y44" s="36">
        <f>V44/C44</f>
        <v>2.4029850746268657</v>
      </c>
      <c r="Z44" s="35">
        <f>SUM(Z35:Z43)</f>
        <v>3</v>
      </c>
      <c r="AA44" s="35">
        <f>SUM(AA35:AA43)</f>
        <v>3</v>
      </c>
      <c r="AB44" s="35">
        <f>SUM(AB36:AB43)</f>
        <v>0</v>
      </c>
      <c r="AC44" s="26"/>
    </row>
    <row r="45" spans="1:29" ht="29.25" customHeight="1">
      <c r="A45" s="40"/>
      <c r="B45" s="40"/>
      <c r="C45" s="41"/>
      <c r="D45" s="41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3"/>
      <c r="R45" s="43"/>
      <c r="S45" s="43"/>
      <c r="T45" s="41"/>
      <c r="U45" s="41"/>
      <c r="V45" s="41"/>
      <c r="W45" s="41"/>
      <c r="X45" s="43"/>
      <c r="Y45" s="42"/>
      <c r="Z45" s="41"/>
      <c r="AA45" s="41"/>
      <c r="AB45" s="41"/>
      <c r="AC45" s="26"/>
    </row>
    <row r="46" spans="1:29" ht="24.75" customHeight="1">
      <c r="A46" s="81" t="s">
        <v>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26"/>
    </row>
    <row r="47" spans="1:29" ht="24.75" customHeight="1">
      <c r="A47" s="82" t="s">
        <v>54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26"/>
    </row>
    <row r="48" spans="1:29" ht="22.5" customHeight="1">
      <c r="A48" s="83" t="s">
        <v>49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26"/>
    </row>
    <row r="49" spans="1:29" ht="36" customHeight="1">
      <c r="A49" s="80" t="s">
        <v>22</v>
      </c>
      <c r="B49" s="80" t="s">
        <v>25</v>
      </c>
      <c r="C49" s="80" t="s">
        <v>24</v>
      </c>
      <c r="D49" s="80" t="s">
        <v>23</v>
      </c>
      <c r="E49" s="80" t="s">
        <v>1</v>
      </c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 t="s">
        <v>2</v>
      </c>
      <c r="R49" s="80" t="s">
        <v>3</v>
      </c>
      <c r="S49" s="75" t="s">
        <v>26</v>
      </c>
      <c r="T49" s="80" t="s">
        <v>4</v>
      </c>
      <c r="U49" s="80" t="s">
        <v>5</v>
      </c>
      <c r="V49" s="80"/>
      <c r="W49" s="80"/>
      <c r="X49" s="80" t="s">
        <v>6</v>
      </c>
      <c r="Y49" s="80" t="s">
        <v>7</v>
      </c>
      <c r="Z49" s="80" t="s">
        <v>8</v>
      </c>
      <c r="AA49" s="80" t="s">
        <v>9</v>
      </c>
      <c r="AB49" s="80" t="s">
        <v>10</v>
      </c>
      <c r="AC49" s="26"/>
    </row>
    <row r="50" spans="1:28" s="26" customFormat="1" ht="38.25" customHeight="1">
      <c r="A50" s="80"/>
      <c r="B50" s="80"/>
      <c r="C50" s="80"/>
      <c r="D50" s="80"/>
      <c r="E50" s="24" t="s">
        <v>17</v>
      </c>
      <c r="F50" s="24" t="s">
        <v>15</v>
      </c>
      <c r="G50" s="24" t="s">
        <v>16</v>
      </c>
      <c r="H50" s="24" t="s">
        <v>15</v>
      </c>
      <c r="I50" s="24" t="s">
        <v>18</v>
      </c>
      <c r="J50" s="24" t="s">
        <v>15</v>
      </c>
      <c r="K50" s="24" t="s">
        <v>19</v>
      </c>
      <c r="L50" s="24" t="s">
        <v>15</v>
      </c>
      <c r="M50" s="24">
        <v>3</v>
      </c>
      <c r="N50" s="24" t="s">
        <v>15</v>
      </c>
      <c r="O50" s="24">
        <v>2</v>
      </c>
      <c r="P50" s="24" t="s">
        <v>15</v>
      </c>
      <c r="Q50" s="80"/>
      <c r="R50" s="80"/>
      <c r="S50" s="76"/>
      <c r="T50" s="80"/>
      <c r="U50" s="24" t="s">
        <v>11</v>
      </c>
      <c r="V50" s="24" t="s">
        <v>12</v>
      </c>
      <c r="W50" s="24" t="s">
        <v>13</v>
      </c>
      <c r="X50" s="80"/>
      <c r="Y50" s="80"/>
      <c r="Z50" s="80"/>
      <c r="AA50" s="80"/>
      <c r="AB50" s="80"/>
    </row>
    <row r="51" spans="1:29" s="32" customFormat="1" ht="33.75" customHeight="1">
      <c r="A51" s="23">
        <v>715</v>
      </c>
      <c r="B51" s="23">
        <v>25</v>
      </c>
      <c r="C51" s="23">
        <v>25</v>
      </c>
      <c r="D51" s="24">
        <v>0</v>
      </c>
      <c r="E51" s="24">
        <v>0</v>
      </c>
      <c r="F51" s="25">
        <f>E51/C51*100</f>
        <v>0</v>
      </c>
      <c r="G51" s="24">
        <v>23</v>
      </c>
      <c r="H51" s="25">
        <f>G51/C51*100</f>
        <v>92</v>
      </c>
      <c r="I51" s="24">
        <v>2</v>
      </c>
      <c r="J51" s="25">
        <f>I51/C51*100</f>
        <v>8</v>
      </c>
      <c r="K51" s="24">
        <v>0</v>
      </c>
      <c r="L51" s="25">
        <f>K51/C51*100</f>
        <v>0</v>
      </c>
      <c r="M51" s="24">
        <v>0</v>
      </c>
      <c r="N51" s="25">
        <f>M51/C51*100</f>
        <v>0</v>
      </c>
      <c r="O51" s="24">
        <v>0</v>
      </c>
      <c r="P51" s="25">
        <f>O51/C51*100</f>
        <v>0</v>
      </c>
      <c r="Q51" s="25">
        <f>SUM(E51,G51,I51)/C51*100</f>
        <v>100</v>
      </c>
      <c r="R51" s="25">
        <f>SUM(E51,G51,I51,K51,M51)/C51*100</f>
        <v>100</v>
      </c>
      <c r="S51" s="24">
        <v>576</v>
      </c>
      <c r="T51" s="24">
        <f>B51*S51</f>
        <v>14400</v>
      </c>
      <c r="U51" s="24">
        <v>1514</v>
      </c>
      <c r="V51" s="24">
        <v>0</v>
      </c>
      <c r="W51" s="24">
        <v>1514</v>
      </c>
      <c r="X51" s="25">
        <f>(T51-V51)/T51*100</f>
        <v>100</v>
      </c>
      <c r="Y51" s="25">
        <f>V51/B51</f>
        <v>0</v>
      </c>
      <c r="Z51" s="24">
        <v>2</v>
      </c>
      <c r="AA51" s="24">
        <v>2</v>
      </c>
      <c r="AB51" s="24"/>
      <c r="AC51" s="26"/>
    </row>
    <row r="52" spans="1:29" s="32" customFormat="1" ht="31.5" customHeight="1">
      <c r="A52" s="23">
        <v>723</v>
      </c>
      <c r="B52" s="23">
        <v>25</v>
      </c>
      <c r="C52" s="23">
        <v>25</v>
      </c>
      <c r="D52" s="24">
        <v>0</v>
      </c>
      <c r="E52" s="24">
        <v>8</v>
      </c>
      <c r="F52" s="25">
        <f>E52/C52*100</f>
        <v>32</v>
      </c>
      <c r="G52" s="24">
        <v>11</v>
      </c>
      <c r="H52" s="25">
        <f>G52/C52*100</f>
        <v>44</v>
      </c>
      <c r="I52" s="24">
        <v>3</v>
      </c>
      <c r="J52" s="25">
        <f>I52/C52*100</f>
        <v>12</v>
      </c>
      <c r="K52" s="24">
        <v>3</v>
      </c>
      <c r="L52" s="25">
        <f>K52/C52*100</f>
        <v>12</v>
      </c>
      <c r="M52" s="24">
        <v>0</v>
      </c>
      <c r="N52" s="25">
        <f>M52/C52*100</f>
        <v>0</v>
      </c>
      <c r="O52" s="24">
        <v>0</v>
      </c>
      <c r="P52" s="25">
        <f>O52/C52*100</f>
        <v>0</v>
      </c>
      <c r="Q52" s="25">
        <f>SUM(E52,G52,I52)/C52*100</f>
        <v>88</v>
      </c>
      <c r="R52" s="25">
        <f>SUM(E52,G52,I52,K52,M52)/C52*100</f>
        <v>100</v>
      </c>
      <c r="S52" s="24">
        <v>576</v>
      </c>
      <c r="T52" s="24">
        <f>B52*S52</f>
        <v>14400</v>
      </c>
      <c r="U52" s="24">
        <v>2332</v>
      </c>
      <c r="V52" s="24">
        <v>0</v>
      </c>
      <c r="W52" s="24">
        <v>2332</v>
      </c>
      <c r="X52" s="25">
        <f>(T52-V52)/T52*100</f>
        <v>100</v>
      </c>
      <c r="Y52" s="25">
        <f>V52/B52</f>
        <v>0</v>
      </c>
      <c r="Z52" s="24">
        <v>0</v>
      </c>
      <c r="AA52" s="24">
        <v>1</v>
      </c>
      <c r="AB52" s="24"/>
      <c r="AC52" s="26"/>
    </row>
    <row r="53" spans="1:29" s="32" customFormat="1" ht="34.5" customHeight="1">
      <c r="A53" s="23">
        <v>731</v>
      </c>
      <c r="B53" s="23">
        <v>23</v>
      </c>
      <c r="C53" s="23">
        <f>(B53-D53)</f>
        <v>23</v>
      </c>
      <c r="D53" s="24">
        <v>0</v>
      </c>
      <c r="E53" s="24">
        <v>6</v>
      </c>
      <c r="F53" s="25">
        <f>E53/C53*100</f>
        <v>26.08695652173913</v>
      </c>
      <c r="G53" s="24">
        <v>13</v>
      </c>
      <c r="H53" s="25">
        <f>G53/C53*100</f>
        <v>56.52173913043478</v>
      </c>
      <c r="I53" s="24">
        <v>1</v>
      </c>
      <c r="J53" s="25">
        <f>I53/C53*100</f>
        <v>4.3478260869565215</v>
      </c>
      <c r="K53" s="24">
        <v>3</v>
      </c>
      <c r="L53" s="25">
        <f>K53/C53*100</f>
        <v>13.043478260869565</v>
      </c>
      <c r="M53" s="24">
        <v>0</v>
      </c>
      <c r="N53" s="25">
        <f>M53/C53*100</f>
        <v>0</v>
      </c>
      <c r="O53" s="24">
        <v>0</v>
      </c>
      <c r="P53" s="25">
        <f>O53/C53*100</f>
        <v>0</v>
      </c>
      <c r="Q53" s="25">
        <f>SUM(E53,G53,I53)/C53*100</f>
        <v>86.95652173913044</v>
      </c>
      <c r="R53" s="25">
        <f>SUM(E53,G53,I53,K53,M53)/C53*100</f>
        <v>100</v>
      </c>
      <c r="S53" s="24">
        <v>576</v>
      </c>
      <c r="T53" s="24">
        <f>B53*S53</f>
        <v>13248</v>
      </c>
      <c r="U53" s="24">
        <v>2228</v>
      </c>
      <c r="V53" s="24">
        <v>59</v>
      </c>
      <c r="W53" s="24">
        <v>2169</v>
      </c>
      <c r="X53" s="25">
        <f>(T53-V53)/T53*100</f>
        <v>99.5546497584541</v>
      </c>
      <c r="Y53" s="25">
        <f>V53/B53</f>
        <v>2.5652173913043477</v>
      </c>
      <c r="Z53" s="24">
        <v>0</v>
      </c>
      <c r="AA53" s="24">
        <v>2</v>
      </c>
      <c r="AB53" s="24"/>
      <c r="AC53" s="26"/>
    </row>
    <row r="54" spans="1:28" s="26" customFormat="1" ht="21.75" customHeight="1">
      <c r="A54" s="23" t="s">
        <v>14</v>
      </c>
      <c r="B54" s="23">
        <f>SUM(B51:B53)</f>
        <v>73</v>
      </c>
      <c r="C54" s="23">
        <f>SUM(C51:C53)</f>
        <v>73</v>
      </c>
      <c r="D54" s="23">
        <f>SUM(D51:D53)</f>
        <v>0</v>
      </c>
      <c r="E54" s="23">
        <f>SUM(E51:E53)</f>
        <v>14</v>
      </c>
      <c r="F54" s="36">
        <f>E54/C54*100</f>
        <v>19.17808219178082</v>
      </c>
      <c r="G54" s="23">
        <f>SUM(G51:G53)</f>
        <v>47</v>
      </c>
      <c r="H54" s="36">
        <f>G54/C54*100</f>
        <v>64.38356164383562</v>
      </c>
      <c r="I54" s="23">
        <f>SUM(I51:I53)</f>
        <v>6</v>
      </c>
      <c r="J54" s="36">
        <f>I54/C54*100</f>
        <v>8.21917808219178</v>
      </c>
      <c r="K54" s="23">
        <f>SUM(K51:K53)</f>
        <v>6</v>
      </c>
      <c r="L54" s="36">
        <f>K54/C54*100</f>
        <v>8.21917808219178</v>
      </c>
      <c r="M54" s="23">
        <f>SUM(M51:M53)</f>
        <v>0</v>
      </c>
      <c r="N54" s="36">
        <f>M54/C54*100</f>
        <v>0</v>
      </c>
      <c r="O54" s="23">
        <f>SUM(O51:O53)</f>
        <v>0</v>
      </c>
      <c r="P54" s="36">
        <f>O54/C54*100</f>
        <v>0</v>
      </c>
      <c r="Q54" s="36">
        <f>SUM(E54,G54,I54)/C54*100</f>
        <v>91.78082191780823</v>
      </c>
      <c r="R54" s="36">
        <f>SUM(E54,G54,I54,K54,M54)/C54*100</f>
        <v>100</v>
      </c>
      <c r="S54" s="47">
        <f>SUM(S51:S53)</f>
        <v>1728</v>
      </c>
      <c r="T54" s="23">
        <f>SUM(T51:T53)</f>
        <v>42048</v>
      </c>
      <c r="U54" s="23">
        <f>SUM(U51:U53)</f>
        <v>6074</v>
      </c>
      <c r="V54" s="23">
        <f>SUM(V51:V53)</f>
        <v>59</v>
      </c>
      <c r="W54" s="23">
        <f>SUM(W51:W53)</f>
        <v>6015</v>
      </c>
      <c r="X54" s="36">
        <f>(T54-V54)/T54*100</f>
        <v>99.85968417047184</v>
      </c>
      <c r="Y54" s="36">
        <f>V54/C54</f>
        <v>0.8082191780821918</v>
      </c>
      <c r="Z54" s="23">
        <f>SUM(Z51:Z53)</f>
        <v>2</v>
      </c>
      <c r="AA54" s="23">
        <f>SUM(AA51:AA53)</f>
        <v>5</v>
      </c>
      <c r="AB54" s="23">
        <f>SUM(AB51:AB53)</f>
        <v>0</v>
      </c>
    </row>
    <row r="55" spans="1:29" ht="15.75">
      <c r="A55" s="40"/>
      <c r="B55" s="40"/>
      <c r="C55" s="41"/>
      <c r="D55" s="41"/>
      <c r="E55" s="41"/>
      <c r="F55" s="42"/>
      <c r="G55" s="41"/>
      <c r="H55" s="42"/>
      <c r="I55" s="41"/>
      <c r="J55" s="42"/>
      <c r="K55" s="41"/>
      <c r="L55" s="42"/>
      <c r="M55" s="41"/>
      <c r="N55" s="42"/>
      <c r="O55" s="41"/>
      <c r="P55" s="42"/>
      <c r="Q55" s="43"/>
      <c r="R55" s="43"/>
      <c r="S55" s="43"/>
      <c r="T55" s="41"/>
      <c r="U55" s="41"/>
      <c r="V55" s="41"/>
      <c r="W55" s="41"/>
      <c r="X55" s="43"/>
      <c r="Y55" s="42"/>
      <c r="Z55" s="41"/>
      <c r="AA55" s="41"/>
      <c r="AB55" s="41"/>
      <c r="AC55" s="26"/>
    </row>
    <row r="56" spans="1:29" ht="18.75">
      <c r="A56" s="81" t="s">
        <v>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26"/>
    </row>
    <row r="57" spans="1:29" ht="23.25" customHeight="1">
      <c r="A57" s="82" t="s">
        <v>54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26"/>
    </row>
    <row r="58" spans="1:29" ht="26.25" customHeight="1">
      <c r="A58" s="75" t="s">
        <v>22</v>
      </c>
      <c r="B58" s="75" t="s">
        <v>25</v>
      </c>
      <c r="C58" s="75" t="s">
        <v>24</v>
      </c>
      <c r="D58" s="75" t="s">
        <v>23</v>
      </c>
      <c r="E58" s="77" t="s">
        <v>1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/>
      <c r="Q58" s="75" t="s">
        <v>2</v>
      </c>
      <c r="R58" s="75" t="s">
        <v>3</v>
      </c>
      <c r="S58" s="75" t="s">
        <v>26</v>
      </c>
      <c r="T58" s="75" t="s">
        <v>4</v>
      </c>
      <c r="U58" s="77" t="s">
        <v>5</v>
      </c>
      <c r="V58" s="78"/>
      <c r="W58" s="79"/>
      <c r="X58" s="75" t="s">
        <v>6</v>
      </c>
      <c r="Y58" s="75" t="s">
        <v>7</v>
      </c>
      <c r="Z58" s="75" t="s">
        <v>8</v>
      </c>
      <c r="AA58" s="75" t="s">
        <v>9</v>
      </c>
      <c r="AB58" s="75" t="s">
        <v>10</v>
      </c>
      <c r="AC58" s="26"/>
    </row>
    <row r="59" spans="1:29" ht="42" customHeight="1">
      <c r="A59" s="76"/>
      <c r="B59" s="76"/>
      <c r="C59" s="76"/>
      <c r="D59" s="76"/>
      <c r="E59" s="24" t="s">
        <v>17</v>
      </c>
      <c r="F59" s="24" t="s">
        <v>15</v>
      </c>
      <c r="G59" s="24" t="s">
        <v>16</v>
      </c>
      <c r="H59" s="24" t="s">
        <v>15</v>
      </c>
      <c r="I59" s="24" t="s">
        <v>18</v>
      </c>
      <c r="J59" s="24" t="s">
        <v>15</v>
      </c>
      <c r="K59" s="24" t="s">
        <v>19</v>
      </c>
      <c r="L59" s="24" t="s">
        <v>15</v>
      </c>
      <c r="M59" s="24">
        <v>3</v>
      </c>
      <c r="N59" s="24" t="s">
        <v>15</v>
      </c>
      <c r="O59" s="24">
        <v>2</v>
      </c>
      <c r="P59" s="24" t="s">
        <v>15</v>
      </c>
      <c r="Q59" s="76"/>
      <c r="R59" s="76"/>
      <c r="S59" s="76"/>
      <c r="T59" s="76"/>
      <c r="U59" s="24" t="s">
        <v>11</v>
      </c>
      <c r="V59" s="24" t="s">
        <v>12</v>
      </c>
      <c r="W59" s="24" t="s">
        <v>13</v>
      </c>
      <c r="X59" s="76"/>
      <c r="Y59" s="76"/>
      <c r="Z59" s="76"/>
      <c r="AA59" s="76"/>
      <c r="AB59" s="76"/>
      <c r="AC59" s="26"/>
    </row>
    <row r="60" spans="1:29" s="32" customFormat="1" ht="23.25" customHeight="1">
      <c r="A60" s="48" t="s">
        <v>21</v>
      </c>
      <c r="B60" s="49">
        <f aca="true" t="shared" si="24" ref="B60:N60">B9</f>
        <v>64</v>
      </c>
      <c r="C60" s="49">
        <f t="shared" si="24"/>
        <v>64</v>
      </c>
      <c r="D60" s="49">
        <f t="shared" si="24"/>
        <v>0</v>
      </c>
      <c r="E60" s="49">
        <f t="shared" si="24"/>
        <v>13</v>
      </c>
      <c r="F60" s="50">
        <f t="shared" si="24"/>
        <v>20.3125</v>
      </c>
      <c r="G60" s="49">
        <f t="shared" si="24"/>
        <v>28</v>
      </c>
      <c r="H60" s="50">
        <f t="shared" si="24"/>
        <v>43.75</v>
      </c>
      <c r="I60" s="49">
        <f t="shared" si="24"/>
        <v>8</v>
      </c>
      <c r="J60" s="50">
        <f t="shared" si="24"/>
        <v>12.5</v>
      </c>
      <c r="K60" s="49">
        <f t="shared" si="24"/>
        <v>15</v>
      </c>
      <c r="L60" s="50">
        <f t="shared" si="24"/>
        <v>23.4375</v>
      </c>
      <c r="M60" s="49">
        <f t="shared" si="24"/>
        <v>0</v>
      </c>
      <c r="N60" s="50">
        <f t="shared" si="24"/>
        <v>0</v>
      </c>
      <c r="O60" s="49">
        <v>0</v>
      </c>
      <c r="P60" s="50">
        <f aca="true" t="shared" si="25" ref="P60:AB60">P9</f>
        <v>0</v>
      </c>
      <c r="Q60" s="50">
        <f t="shared" si="25"/>
        <v>76.5625</v>
      </c>
      <c r="R60" s="50">
        <f t="shared" si="25"/>
        <v>100</v>
      </c>
      <c r="S60" s="51">
        <f t="shared" si="25"/>
        <v>1728</v>
      </c>
      <c r="T60" s="51">
        <f t="shared" si="25"/>
        <v>36864</v>
      </c>
      <c r="U60" s="49">
        <f t="shared" si="25"/>
        <v>8677</v>
      </c>
      <c r="V60" s="49">
        <f t="shared" si="25"/>
        <v>818</v>
      </c>
      <c r="W60" s="49">
        <f t="shared" si="25"/>
        <v>7859</v>
      </c>
      <c r="X60" s="50">
        <f t="shared" si="25"/>
        <v>97.78103298611111</v>
      </c>
      <c r="Y60" s="50">
        <f t="shared" si="25"/>
        <v>12.78125</v>
      </c>
      <c r="Z60" s="49">
        <f t="shared" si="25"/>
        <v>0</v>
      </c>
      <c r="AA60" s="49">
        <f t="shared" si="25"/>
        <v>0</v>
      </c>
      <c r="AB60" s="49">
        <f t="shared" si="25"/>
        <v>0</v>
      </c>
      <c r="AC60" s="26"/>
    </row>
    <row r="61" spans="1:29" s="46" customFormat="1" ht="21.75" customHeight="1">
      <c r="A61" s="30" t="s">
        <v>32</v>
      </c>
      <c r="B61" s="47">
        <f aca="true" t="shared" si="26" ref="B61:N61">B28</f>
        <v>287</v>
      </c>
      <c r="C61" s="47">
        <f t="shared" si="26"/>
        <v>287</v>
      </c>
      <c r="D61" s="47">
        <f t="shared" si="26"/>
        <v>0</v>
      </c>
      <c r="E61" s="47">
        <f t="shared" si="26"/>
        <v>64</v>
      </c>
      <c r="F61" s="36">
        <f t="shared" si="26"/>
        <v>22.299651567944252</v>
      </c>
      <c r="G61" s="47">
        <f t="shared" si="26"/>
        <v>128</v>
      </c>
      <c r="H61" s="36">
        <f t="shared" si="26"/>
        <v>44.599303135888505</v>
      </c>
      <c r="I61" s="47">
        <f t="shared" si="26"/>
        <v>10</v>
      </c>
      <c r="J61" s="36">
        <f t="shared" si="26"/>
        <v>3.484320557491289</v>
      </c>
      <c r="K61" s="47">
        <f t="shared" si="26"/>
        <v>85</v>
      </c>
      <c r="L61" s="36">
        <f t="shared" si="26"/>
        <v>29.61672473867596</v>
      </c>
      <c r="M61" s="47">
        <f t="shared" si="26"/>
        <v>0</v>
      </c>
      <c r="N61" s="36">
        <f t="shared" si="26"/>
        <v>0</v>
      </c>
      <c r="O61" s="47">
        <v>0</v>
      </c>
      <c r="P61" s="36">
        <f aca="true" t="shared" si="27" ref="P61:AB61">P28</f>
        <v>0</v>
      </c>
      <c r="Q61" s="36">
        <f t="shared" si="27"/>
        <v>70.38327526132404</v>
      </c>
      <c r="R61" s="36">
        <f t="shared" si="27"/>
        <v>100</v>
      </c>
      <c r="S61" s="47">
        <f t="shared" si="27"/>
        <v>7056</v>
      </c>
      <c r="T61" s="47">
        <f t="shared" si="27"/>
        <v>168588</v>
      </c>
      <c r="U61" s="47">
        <f t="shared" si="27"/>
        <v>19324</v>
      </c>
      <c r="V61" s="47">
        <f t="shared" si="27"/>
        <v>1212</v>
      </c>
      <c r="W61" s="47">
        <f t="shared" si="27"/>
        <v>18112</v>
      </c>
      <c r="X61" s="36">
        <f t="shared" si="27"/>
        <v>99.2810876218948</v>
      </c>
      <c r="Y61" s="36">
        <f t="shared" si="27"/>
        <v>4.2229965156794425</v>
      </c>
      <c r="Z61" s="47">
        <f t="shared" si="27"/>
        <v>2</v>
      </c>
      <c r="AA61" s="47">
        <f t="shared" si="27"/>
        <v>5</v>
      </c>
      <c r="AB61" s="47">
        <f t="shared" si="27"/>
        <v>0</v>
      </c>
      <c r="AC61" s="27"/>
    </row>
    <row r="62" spans="1:29" s="32" customFormat="1" ht="15.75">
      <c r="A62" s="30" t="s">
        <v>52</v>
      </c>
      <c r="B62" s="47">
        <f aca="true" t="shared" si="28" ref="B62:AB62">B44</f>
        <v>201</v>
      </c>
      <c r="C62" s="47">
        <f t="shared" si="28"/>
        <v>201</v>
      </c>
      <c r="D62" s="47">
        <f t="shared" si="28"/>
        <v>0</v>
      </c>
      <c r="E62" s="47">
        <f t="shared" si="28"/>
        <v>60</v>
      </c>
      <c r="F62" s="36">
        <f t="shared" si="28"/>
        <v>29.850746268656714</v>
      </c>
      <c r="G62" s="47">
        <f t="shared" si="28"/>
        <v>95</v>
      </c>
      <c r="H62" s="36">
        <f t="shared" si="28"/>
        <v>47.2636815920398</v>
      </c>
      <c r="I62" s="47">
        <f t="shared" si="28"/>
        <v>6</v>
      </c>
      <c r="J62" s="36">
        <f t="shared" si="28"/>
        <v>2.9850746268656714</v>
      </c>
      <c r="K62" s="47">
        <f t="shared" si="28"/>
        <v>40</v>
      </c>
      <c r="L62" s="36">
        <f t="shared" si="28"/>
        <v>19.900497512437813</v>
      </c>
      <c r="M62" s="47">
        <f t="shared" si="28"/>
        <v>0</v>
      </c>
      <c r="N62" s="36">
        <f t="shared" si="28"/>
        <v>0</v>
      </c>
      <c r="O62" s="47">
        <f t="shared" si="28"/>
        <v>0</v>
      </c>
      <c r="P62" s="36">
        <f t="shared" si="28"/>
        <v>0</v>
      </c>
      <c r="Q62" s="36">
        <f t="shared" si="28"/>
        <v>80.09950248756219</v>
      </c>
      <c r="R62" s="36">
        <f t="shared" si="28"/>
        <v>100</v>
      </c>
      <c r="S62" s="47">
        <f t="shared" si="28"/>
        <v>5184</v>
      </c>
      <c r="T62" s="47">
        <f t="shared" si="28"/>
        <v>115776</v>
      </c>
      <c r="U62" s="47">
        <f t="shared" si="28"/>
        <v>14115</v>
      </c>
      <c r="V62" s="47">
        <f t="shared" si="28"/>
        <v>483</v>
      </c>
      <c r="W62" s="47">
        <f t="shared" si="28"/>
        <v>13632</v>
      </c>
      <c r="X62" s="36">
        <f t="shared" si="28"/>
        <v>99.58281509121062</v>
      </c>
      <c r="Y62" s="36">
        <f t="shared" si="28"/>
        <v>2.4029850746268657</v>
      </c>
      <c r="Z62" s="47">
        <f t="shared" si="28"/>
        <v>3</v>
      </c>
      <c r="AA62" s="47">
        <f t="shared" si="28"/>
        <v>3</v>
      </c>
      <c r="AB62" s="47">
        <f t="shared" si="28"/>
        <v>0</v>
      </c>
      <c r="AC62" s="26"/>
    </row>
    <row r="63" spans="1:29" s="32" customFormat="1" ht="15.75">
      <c r="A63" s="30" t="s">
        <v>53</v>
      </c>
      <c r="B63" s="47">
        <f>B54</f>
        <v>73</v>
      </c>
      <c r="C63" s="47">
        <f>C54</f>
        <v>73</v>
      </c>
      <c r="D63" s="47">
        <f>D54</f>
        <v>0</v>
      </c>
      <c r="E63" s="47">
        <f aca="true" t="shared" si="29" ref="E63:AB63">E54</f>
        <v>14</v>
      </c>
      <c r="F63" s="36">
        <f t="shared" si="29"/>
        <v>19.17808219178082</v>
      </c>
      <c r="G63" s="47">
        <f t="shared" si="29"/>
        <v>47</v>
      </c>
      <c r="H63" s="36">
        <f t="shared" si="29"/>
        <v>64.38356164383562</v>
      </c>
      <c r="I63" s="47">
        <f t="shared" si="29"/>
        <v>6</v>
      </c>
      <c r="J63" s="36">
        <f t="shared" si="29"/>
        <v>8.21917808219178</v>
      </c>
      <c r="K63" s="47">
        <f t="shared" si="29"/>
        <v>6</v>
      </c>
      <c r="L63" s="36">
        <f t="shared" si="29"/>
        <v>8.21917808219178</v>
      </c>
      <c r="M63" s="47">
        <f t="shared" si="29"/>
        <v>0</v>
      </c>
      <c r="N63" s="36">
        <f>N54</f>
        <v>0</v>
      </c>
      <c r="O63" s="47">
        <f t="shared" si="29"/>
        <v>0</v>
      </c>
      <c r="P63" s="36">
        <f t="shared" si="29"/>
        <v>0</v>
      </c>
      <c r="Q63" s="36">
        <f t="shared" si="29"/>
        <v>91.78082191780823</v>
      </c>
      <c r="R63" s="36">
        <f>R54</f>
        <v>100</v>
      </c>
      <c r="S63" s="47">
        <f t="shared" si="29"/>
        <v>1728</v>
      </c>
      <c r="T63" s="47">
        <f t="shared" si="29"/>
        <v>42048</v>
      </c>
      <c r="U63" s="47">
        <f t="shared" si="29"/>
        <v>6074</v>
      </c>
      <c r="V63" s="47">
        <f t="shared" si="29"/>
        <v>59</v>
      </c>
      <c r="W63" s="47">
        <f t="shared" si="29"/>
        <v>6015</v>
      </c>
      <c r="X63" s="36">
        <f t="shared" si="29"/>
        <v>99.85968417047184</v>
      </c>
      <c r="Y63" s="36">
        <f>Y54</f>
        <v>0.8082191780821918</v>
      </c>
      <c r="Z63" s="47">
        <f t="shared" si="29"/>
        <v>2</v>
      </c>
      <c r="AA63" s="47">
        <f t="shared" si="29"/>
        <v>5</v>
      </c>
      <c r="AB63" s="47">
        <f t="shared" si="29"/>
        <v>0</v>
      </c>
      <c r="AC63" s="26"/>
    </row>
    <row r="64" spans="1:29" ht="24.75" customHeight="1">
      <c r="A64" s="23" t="s">
        <v>14</v>
      </c>
      <c r="B64" s="23">
        <f>SUM(B60:B63)</f>
        <v>625</v>
      </c>
      <c r="C64" s="23">
        <f>SUM(C60:C63)</f>
        <v>625</v>
      </c>
      <c r="D64" s="35">
        <f>SUM(D60:D63)</f>
        <v>0</v>
      </c>
      <c r="E64" s="35">
        <f>SUM(E60:E63)</f>
        <v>151</v>
      </c>
      <c r="F64" s="52">
        <f>E64/C64*100</f>
        <v>24.16</v>
      </c>
      <c r="G64" s="35">
        <f>SUM(G60:G63)</f>
        <v>298</v>
      </c>
      <c r="H64" s="52">
        <f>G64/C64*100</f>
        <v>47.68</v>
      </c>
      <c r="I64" s="35">
        <f>SUM(I60:I63)</f>
        <v>30</v>
      </c>
      <c r="J64" s="52">
        <f>I64/C64*100</f>
        <v>4.8</v>
      </c>
      <c r="K64" s="35">
        <f>SUM(K60:K63)</f>
        <v>146</v>
      </c>
      <c r="L64" s="52">
        <f>K64/C64*100</f>
        <v>23.36</v>
      </c>
      <c r="M64" s="35">
        <f>SUM(M60:M63)</f>
        <v>0</v>
      </c>
      <c r="N64" s="52">
        <f>M64/C64*100</f>
        <v>0</v>
      </c>
      <c r="O64" s="35">
        <f>SUM(O60:O63)</f>
        <v>0</v>
      </c>
      <c r="P64" s="52">
        <f>O64/C64*100</f>
        <v>0</v>
      </c>
      <c r="Q64" s="37">
        <f>SUM(E64,G64,I64)/C64*100</f>
        <v>76.64</v>
      </c>
      <c r="R64" s="37">
        <f>SUM(E64,G64,I64,K64,M64)/C64*100</f>
        <v>100</v>
      </c>
      <c r="S64" s="38">
        <f>SUM(S60:S63)</f>
        <v>15696</v>
      </c>
      <c r="T64" s="35">
        <f>SUM(T60:T63)</f>
        <v>363276</v>
      </c>
      <c r="U64" s="35">
        <f>SUM(U60:U63)</f>
        <v>48190</v>
      </c>
      <c r="V64" s="35">
        <f>SUM(V60:V63)</f>
        <v>2572</v>
      </c>
      <c r="W64" s="35">
        <f>SUM(W60:W63)</f>
        <v>45618</v>
      </c>
      <c r="X64" s="37">
        <f>(T64-V64)/T64*100</f>
        <v>99.29199837038504</v>
      </c>
      <c r="Y64" s="36">
        <f>V64/C64</f>
        <v>4.1152</v>
      </c>
      <c r="Z64" s="35">
        <f>SUM(Z60:Z63)</f>
        <v>7</v>
      </c>
      <c r="AA64" s="35">
        <f>SUM(AA60:AA63)</f>
        <v>13</v>
      </c>
      <c r="AB64" s="35">
        <f>SUM(AB60:AB63)</f>
        <v>0</v>
      </c>
      <c r="AC64" s="26"/>
    </row>
    <row r="65" spans="1:29" ht="24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26"/>
    </row>
    <row r="66" spans="1:29" ht="25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44"/>
      <c r="AC66" s="26"/>
    </row>
    <row r="67" spans="1:29" ht="24" customHeight="1">
      <c r="A67" s="53" t="s">
        <v>28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 t="s">
        <v>50</v>
      </c>
      <c r="V67" s="53"/>
      <c r="W67" s="53"/>
      <c r="X67" s="53"/>
      <c r="Y67" s="53"/>
      <c r="Z67" s="53"/>
      <c r="AA67" s="53"/>
      <c r="AB67" s="44"/>
      <c r="AC67" s="26"/>
    </row>
    <row r="68" ht="34.5" customHeight="1">
      <c r="AC68" s="26"/>
    </row>
    <row r="69" spans="1:28" s="26" customFormat="1" ht="23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26" customFormat="1" ht="23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26" customFormat="1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26" customFormat="1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26" customFormat="1" ht="20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26" customFormat="1" ht="23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26" customFormat="1" ht="20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26" customFormat="1" ht="20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26" customFormat="1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ht="20.25" customHeight="1"/>
    <row r="81" ht="24.75" customHeight="1"/>
    <row r="82" ht="24.75" customHeight="1"/>
    <row r="83" ht="22.5" customHeight="1"/>
    <row r="84" ht="27" customHeight="1"/>
    <row r="85" ht="34.5" customHeight="1"/>
    <row r="86" spans="1:28" s="26" customFormat="1" ht="20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26" customFormat="1" ht="20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26" customFormat="1" ht="20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26" customFormat="1" ht="20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26" customFormat="1" ht="20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26" customFormat="1" ht="20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26" customFormat="1" ht="20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ht="21.75" customHeight="1"/>
    <row r="96" ht="24.75" customHeight="1"/>
    <row r="97" ht="21.75" customHeight="1"/>
    <row r="98" ht="22.5" customHeight="1"/>
    <row r="99" ht="34.5" customHeight="1"/>
    <row r="100" ht="20.25" customHeight="1"/>
    <row r="101" ht="20.25" customHeight="1"/>
    <row r="102" spans="1:28" s="22" customFormat="1" ht="20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ht="21.75" customHeight="1"/>
    <row r="104" ht="33" customHeight="1"/>
    <row r="105" ht="36" customHeight="1"/>
    <row r="106" ht="20.25" customHeight="1"/>
    <row r="107" ht="20.25" customHeight="1"/>
  </sheetData>
  <sheetProtection/>
  <mergeCells count="89">
    <mergeCell ref="D4:D5"/>
    <mergeCell ref="E4:P4"/>
    <mergeCell ref="U14:W14"/>
    <mergeCell ref="X14:X15"/>
    <mergeCell ref="Y4:Y5"/>
    <mergeCell ref="Z4:Z5"/>
    <mergeCell ref="Q4:Q5"/>
    <mergeCell ref="R4:R5"/>
    <mergeCell ref="A1:AB1"/>
    <mergeCell ref="A2:AB2"/>
    <mergeCell ref="A3:AB3"/>
    <mergeCell ref="A4:A5"/>
    <mergeCell ref="B4:B5"/>
    <mergeCell ref="C4:C5"/>
    <mergeCell ref="S4:S5"/>
    <mergeCell ref="T4:T5"/>
    <mergeCell ref="U4:W4"/>
    <mergeCell ref="X4:X5"/>
    <mergeCell ref="AA4:AA5"/>
    <mergeCell ref="AB4:AB5"/>
    <mergeCell ref="A11:AB11"/>
    <mergeCell ref="A12:AB12"/>
    <mergeCell ref="A13:AB13"/>
    <mergeCell ref="A14:A15"/>
    <mergeCell ref="B14:B15"/>
    <mergeCell ref="C14:C15"/>
    <mergeCell ref="Y14:Y15"/>
    <mergeCell ref="Z14:Z15"/>
    <mergeCell ref="AA14:AA15"/>
    <mergeCell ref="AB14:AB15"/>
    <mergeCell ref="A30:AB30"/>
    <mergeCell ref="A31:AB31"/>
    <mergeCell ref="Q14:Q15"/>
    <mergeCell ref="R14:R15"/>
    <mergeCell ref="S14:S15"/>
    <mergeCell ref="T14:T15"/>
    <mergeCell ref="D14:D15"/>
    <mergeCell ref="E14:P14"/>
    <mergeCell ref="A32:AB32"/>
    <mergeCell ref="A33:A34"/>
    <mergeCell ref="B33:B34"/>
    <mergeCell ref="C33:C34"/>
    <mergeCell ref="D33:D34"/>
    <mergeCell ref="E33:P33"/>
    <mergeCell ref="Q33:Q34"/>
    <mergeCell ref="R33:R34"/>
    <mergeCell ref="S33:S34"/>
    <mergeCell ref="T33:T34"/>
    <mergeCell ref="U33:W33"/>
    <mergeCell ref="X33:X34"/>
    <mergeCell ref="Y33:Y34"/>
    <mergeCell ref="Z33:Z34"/>
    <mergeCell ref="AA33:AA34"/>
    <mergeCell ref="AB33:AB34"/>
    <mergeCell ref="A46:AB46"/>
    <mergeCell ref="A47:AB47"/>
    <mergeCell ref="A48:AB48"/>
    <mergeCell ref="A49:A50"/>
    <mergeCell ref="B49:B50"/>
    <mergeCell ref="C49:C50"/>
    <mergeCell ref="D49:D50"/>
    <mergeCell ref="E49:P49"/>
    <mergeCell ref="Q49:Q50"/>
    <mergeCell ref="R49:R50"/>
    <mergeCell ref="S49:S50"/>
    <mergeCell ref="T49:T50"/>
    <mergeCell ref="U49:W49"/>
    <mergeCell ref="X49:X50"/>
    <mergeCell ref="Y49:Y50"/>
    <mergeCell ref="Z49:Z50"/>
    <mergeCell ref="AA49:AA50"/>
    <mergeCell ref="AB49:AB50"/>
    <mergeCell ref="A56:AB56"/>
    <mergeCell ref="A57:AB57"/>
    <mergeCell ref="A58:A59"/>
    <mergeCell ref="B58:B59"/>
    <mergeCell ref="C58:C59"/>
    <mergeCell ref="D58:D59"/>
    <mergeCell ref="E58:P58"/>
    <mergeCell ref="Q58:Q59"/>
    <mergeCell ref="Z58:Z59"/>
    <mergeCell ref="AA58:AA59"/>
    <mergeCell ref="AB58:AB59"/>
    <mergeCell ref="R58:R59"/>
    <mergeCell ref="S58:S59"/>
    <mergeCell ref="T58:T59"/>
    <mergeCell ref="U58:W58"/>
    <mergeCell ref="X58:X59"/>
    <mergeCell ref="Y58:Y59"/>
  </mergeCells>
  <printOptions/>
  <pageMargins left="0.7" right="0.7" top="0.75" bottom="0.75" header="0.3" footer="0.3"/>
  <pageSetup fitToWidth="0" fitToHeight="1" horizontalDpi="600" verticalDpi="600" orientation="landscape" paperSize="9" scale="19" r:id="rId1"/>
  <rowBreaks count="2" manualBreakCount="2">
    <brk id="43" max="28" man="1"/>
    <brk id="7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Сткдент</dc:creator>
  <cp:keywords/>
  <dc:description/>
  <cp:lastModifiedBy>Пользователь</cp:lastModifiedBy>
  <cp:lastPrinted>2024-01-09T08:51:02Z</cp:lastPrinted>
  <dcterms:created xsi:type="dcterms:W3CDTF">2004-10-11T05:28:22Z</dcterms:created>
  <dcterms:modified xsi:type="dcterms:W3CDTF">2024-01-26T13:16:43Z</dcterms:modified>
  <cp:category/>
  <cp:version/>
  <cp:contentType/>
  <cp:contentStatus/>
</cp:coreProperties>
</file>